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ário\Desktop\PCA 2026\Devolutiva para 2026\"/>
    </mc:Choice>
  </mc:AlternateContent>
  <xr:revisionPtr revIDLastSave="0" documentId="13_ncr:1_{580DC4DE-5DBF-4045-BC8D-C8A568821A95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PLANEJAMENTO" sheetId="12" r:id="rId1"/>
    <sheet name="Grupos" sheetId="17" state="hidden" r:id="rId2"/>
  </sheets>
  <externalReferences>
    <externalReference r:id="rId3"/>
    <externalReference r:id="rId4"/>
  </externalReferences>
  <definedNames>
    <definedName name="_xlnm._FilterDatabase" localSheetId="0" hidden="1">PLANEJAMENTO!$A$4:$G$4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2" l="1"/>
  <c r="D89" i="12"/>
  <c r="D88" i="12"/>
  <c r="D87" i="12"/>
  <c r="D86" i="12"/>
  <c r="E86" i="12" s="1"/>
  <c r="E53" i="12"/>
  <c r="E127" i="12"/>
  <c r="E128" i="12"/>
  <c r="E129" i="12"/>
  <c r="E130" i="12"/>
  <c r="E131" i="12"/>
  <c r="E132" i="12"/>
  <c r="E133" i="12"/>
  <c r="E134" i="12"/>
  <c r="E126" i="12"/>
  <c r="E116" i="12"/>
  <c r="E117" i="12"/>
  <c r="E115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3" i="12"/>
  <c r="E104" i="12"/>
  <c r="E105" i="12"/>
  <c r="E80" i="12"/>
  <c r="E81" i="12"/>
  <c r="E79" i="12"/>
  <c r="E70" i="12"/>
  <c r="E71" i="12"/>
  <c r="E72" i="12"/>
  <c r="E73" i="12"/>
  <c r="E74" i="12"/>
  <c r="E75" i="12"/>
  <c r="E76" i="12"/>
  <c r="E77" i="12"/>
  <c r="E78" i="12"/>
  <c r="E52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51" i="12"/>
  <c r="E31" i="12"/>
  <c r="E32" i="12"/>
  <c r="E33" i="12"/>
  <c r="E34" i="12"/>
  <c r="E35" i="12"/>
  <c r="E36" i="12"/>
  <c r="E37" i="12"/>
  <c r="E38" i="12"/>
  <c r="E39" i="12"/>
  <c r="E40" i="12"/>
  <c r="E41" i="12"/>
  <c r="E30" i="12"/>
  <c r="E39" i="17"/>
  <c r="F16" i="17" l="1"/>
  <c r="E16" i="17"/>
  <c r="A2" i="12" l="1"/>
</calcChain>
</file>

<file path=xl/sharedStrings.xml><?xml version="1.0" encoding="utf-8"?>
<sst xmlns="http://schemas.openxmlformats.org/spreadsheetml/2006/main" count="320" uniqueCount="176">
  <si>
    <t>OBJETO</t>
  </si>
  <si>
    <t>QUANTIDADE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</si>
  <si>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</si>
  <si>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</si>
  <si>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</si>
  <si>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</si>
  <si>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</si>
  <si>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</si>
  <si>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</si>
  <si>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</si>
  <si>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</si>
  <si>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PREVISÃO PARA LICITAÇÃO</t>
  </si>
  <si>
    <t>UNIDADE DE MEDIDA</t>
  </si>
  <si>
    <t>SERVIÇO</t>
  </si>
  <si>
    <t>UNIDADE</t>
  </si>
  <si>
    <t>CLASSIFICAÇÃO</t>
  </si>
  <si>
    <t>TARIFA DE ÁGUA E ESGOTO</t>
  </si>
  <si>
    <t>FORNECIMENTO DE ENERGIA ELÉTRICA</t>
  </si>
  <si>
    <t>SERVIÇOS DE APOIO ADMINISTRATIVO - RECEPCIONISTA</t>
  </si>
  <si>
    <t>GALÃO</t>
  </si>
  <si>
    <t>PNEUS 185/65 R 14 MEDIDA: 185/65R14</t>
  </si>
  <si>
    <t>14,9X24 CAMARAS DE AR BICO/ROSCA</t>
  </si>
  <si>
    <t>18,4X30 CAMARAS DE AR BICO/ROSCA</t>
  </si>
  <si>
    <t>18,4X34 CAMARAS DE AR BICO/ROSCA</t>
  </si>
  <si>
    <t>SERVICO DE REMENDO DE PNEUS EM VEICULOS MEDIOS (VANS E CAMINIONETES)</t>
  </si>
  <si>
    <t>SERVICO DE MONTAGEM OU TROCA DE PNEUS EM VEICULOS LEVES (CARROS E PICK-UPS)</t>
  </si>
  <si>
    <t>SERVICO DE MONTAGEM OU TROCA DE PNEUS EM EQUIPAMENTOS PESADOS (MAQUINAS E TRATORES)</t>
  </si>
  <si>
    <t>VULCANIZACAO DE PNEUS EQUIPAMENTOS PESADOS (MAQUINAS E TRATORES)</t>
  </si>
  <si>
    <t>LOCACAO DE IMOVEL - SECRETARIA MUNICIPAL DE AGRICULTURA</t>
  </si>
  <si>
    <t>HORAS</t>
  </si>
  <si>
    <t>LITROS</t>
  </si>
  <si>
    <t>RECARGA DE GAS DE COZINHA - TIPO GLP - 13KG</t>
  </si>
  <si>
    <t>RECAUCHUTAGEM DE PNEU 14.9 X 24. -</t>
  </si>
  <si>
    <t>INSETICIDA EM PÓ A BASE DE DELTAMETRINA</t>
  </si>
  <si>
    <t>KG</t>
  </si>
  <si>
    <t xml:space="preserve">PECAS PARA MANUTENCAO TRATORES E MAQUINAS </t>
  </si>
  <si>
    <t xml:space="preserve">SERVIÇOS DE OPERADOR DE MAQUINA PESADA </t>
  </si>
  <si>
    <t>EQUIPAMENTOS PARA PROCESSAMENTO DE DADOS</t>
  </si>
  <si>
    <t>MATERIAL DE SINALIZACAO VISUAL</t>
  </si>
  <si>
    <t>SAQUINHO PLÁSTICO 18 X 30 PARA MUDA DE ÁRVORE</t>
  </si>
  <si>
    <t xml:space="preserve">VEICULO </t>
  </si>
  <si>
    <t>PLANTADEIRA DE 5 LINHAS</t>
  </si>
  <si>
    <t>CONSTRUÇÃO BARRACAO DO CENTRO DE EVENTOS PARA TOUROS</t>
  </si>
  <si>
    <t>CONSTRUÇÃO DO PASTEURIZADOR MUNICIPAL</t>
  </si>
  <si>
    <t xml:space="preserve">TELA SOMBRITE 75% DE SOMBRA </t>
  </si>
  <si>
    <t xml:space="preserve">LONA DUPLA FACE 12 X 50 </t>
  </si>
  <si>
    <t>TELA PARA VIVEIRO EM ARAME</t>
  </si>
  <si>
    <t>m</t>
  </si>
  <si>
    <t>FACÃO COM LÂMINA DE AÇO CARBONO GRANDE</t>
  </si>
  <si>
    <t>FACÃO COM LÂMINA DE AÇO CARBONO MÉDIO</t>
  </si>
  <si>
    <t xml:space="preserve">REGADOR PARA JARDIM 10 LITROS </t>
  </si>
  <si>
    <t xml:space="preserve">PULVERIZADOR COSTAL DE 20 LITROS </t>
  </si>
  <si>
    <t>PENEIRA TIPO DE FEIJÃO</t>
  </si>
  <si>
    <t>ADUBO CLORETO DE POTÁSSIO – 50 KG</t>
  </si>
  <si>
    <t>ADUBO SUPER FOSFATO SIMPLES- 50 KG</t>
  </si>
  <si>
    <t>PECAS PARA MANUTENCAO DE EQUIPAMENTOS AGRICOLAS</t>
  </si>
  <si>
    <t>SERVICO DE ALINHAMENTO EM VEICULOS LEVES</t>
  </si>
  <si>
    <t>SERVICO DE BALANCEAMENTO EM VEICULOS LEVES</t>
  </si>
  <si>
    <t xml:space="preserve">ARAME RECOZIDO - ROLO 1 KG </t>
  </si>
  <si>
    <t xml:space="preserve">CARRINHO DE MAO - C/ PNEU </t>
  </si>
  <si>
    <t>MANGUEIRA P/ JARDIM, COM ADAPTADOR 50M</t>
  </si>
  <si>
    <t>RECAUCHUTAGEM DE PNEU 18.4 X 34</t>
  </si>
  <si>
    <t>CONTRAPARTIDA DE CONVENIOS</t>
  </si>
  <si>
    <t>FORMULARIO CONTINUO DE NOTA FISCAL DE PRODUTOR RURAL</t>
  </si>
  <si>
    <t>ÓLEO LUBRIFICANTE</t>
  </si>
  <si>
    <t>ADIANTAMENTO DE NUMERARIO SERVIÇOS DE TERCEIROS</t>
  </si>
  <si>
    <t>ADIANTAMENTO DE NUMERARIO MATERIAL DE CONSUMO</t>
  </si>
  <si>
    <t>PRESTACAO DE SERVICOS DE TORNEARIA</t>
  </si>
  <si>
    <t xml:space="preserve">UNIDADE </t>
  </si>
  <si>
    <t>SERVIÇOS DE TERCEIROS</t>
  </si>
  <si>
    <t>MATERIAIS PARA O VIVEIRO MUNICIPAL</t>
  </si>
  <si>
    <t>PRESTACAO DE SERVICOS DE SERRALHERIA</t>
  </si>
  <si>
    <t>MÁQUINAS, VEÍCULOS E EQUIPAMENTOS</t>
  </si>
  <si>
    <t>GÁS</t>
  </si>
  <si>
    <t>ADIANTAMENTOS</t>
  </si>
  <si>
    <t>MATERIAL DE INFORMÁTICA E PROCESSAMENTO DE DADOS</t>
  </si>
  <si>
    <t xml:space="preserve">KIT COMPUTADOR DESKTOP </t>
  </si>
  <si>
    <t>MATERIAL VISUAL E IMPRESSÕES</t>
  </si>
  <si>
    <t>MOBILIÁRIO</t>
  </si>
  <si>
    <t>ÓLEOS, COMBUSTÍVEIS E LUBRIFICANTES</t>
  </si>
  <si>
    <t>CONTRAPARTIDAS DE CONVÊNIOS</t>
  </si>
  <si>
    <t>AQUISIÇÃO DE BENS E EXECUÇÃO DE SERVIÇOS</t>
  </si>
  <si>
    <t>SERVICO DE REMENTO DE PNEUS EM EQUIPAMENTOS PESADOS (MAQUINAS E TRATORES)</t>
  </si>
  <si>
    <t>SAQUINHO PLÁSTICO 11X 22 CM PARA MUDA DE CAFÉ</t>
  </si>
  <si>
    <t>PÁ COM CABO DE MADEIRA GRANDE</t>
  </si>
  <si>
    <t>NOBREAK</t>
  </si>
  <si>
    <t>REVISAO DE TRATORES, MAQUINAS E VEICULOS /SERVIÇOS DE MANUTENÇÃO DE BENS MÓVEIS (VEICULOS E TRATORES)</t>
  </si>
  <si>
    <t>FILME DE POLIETILENO PARA SAQUINHO DE LEITE</t>
  </si>
  <si>
    <t>DESPESAS COM COMUNICAO E TELEFONIA FIXA E MÓVEL</t>
  </si>
  <si>
    <t>SAE - 10 HYDO HIDRAULICO</t>
  </si>
  <si>
    <t>PNEUS 18,4X30 - R -1 -10 LONAS</t>
  </si>
  <si>
    <t xml:space="preserve">PNEUS 12,4X24 -R -1- 10 LONAS </t>
  </si>
  <si>
    <t xml:space="preserve">PNEUS 18,4X34 - R-1 -10 LONAS </t>
  </si>
  <si>
    <t>PNEUS 14,9X24 - R-1 -10 LONAS</t>
  </si>
  <si>
    <t>PASTEURIZADOR MUNICIPAL</t>
  </si>
  <si>
    <t>SERVIÇOS TÉCNICOS PROFISSIONAIS - ASSESSORIA AMBIENTAL/OUTRAS ASSESSORIAS</t>
  </si>
  <si>
    <t>DUPLAGEM DE PNEUS 12.4 X 24</t>
  </si>
  <si>
    <t>DUPLAGEM DE PNEUS 18.4 X 30</t>
  </si>
  <si>
    <t>Material de expediente em geral</t>
  </si>
  <si>
    <t xml:space="preserve">UNIDADE   </t>
  </si>
  <si>
    <t>Material de Limpeza em geral</t>
  </si>
  <si>
    <t>Gêneros alimentícios diversos</t>
  </si>
  <si>
    <t xml:space="preserve">Materiais de construção diversos </t>
  </si>
  <si>
    <t>MATERIAL DE EXPEDIENTE SEC AGRICULTURA</t>
  </si>
  <si>
    <t>MATERIAL DE LIMPEZA SEC AGRICULTURA</t>
  </si>
  <si>
    <t>MATERIAL DE CONSTRUÇÃO SEC AGRICULTURA E DEPARTAMENTOS</t>
  </si>
  <si>
    <t>GÊNEROS ALIMENTÍCIOS SEC AGRICULTURA E DEPARTAMENTOS</t>
  </si>
  <si>
    <t xml:space="preserve">REFORMAS DE IMOVEIS DA SECRETARIA </t>
  </si>
  <si>
    <t>SACO</t>
  </si>
  <si>
    <t>ROLO</t>
  </si>
  <si>
    <t>BATERIA 100 AH - SELADA - BASE DE TROCA</t>
  </si>
  <si>
    <t>ÓLEO 10W30</t>
  </si>
  <si>
    <t>GRAXA DE SABAO DE LITIO</t>
  </si>
  <si>
    <t>GRAXA GRAFITADA PARA EMBUXAMENTO</t>
  </si>
  <si>
    <t>BALDE 20KG</t>
  </si>
  <si>
    <t>ÓLEO DIESEL S-10</t>
  </si>
  <si>
    <t>AFERIÇÃO DE TACOGRAFO</t>
  </si>
  <si>
    <t>OLEO PARA MOTOR DIESEL 15W40</t>
  </si>
  <si>
    <t>PUBLICAÇÕES EM JORNAL - LICITAÇÕES</t>
  </si>
  <si>
    <t>RECARGA DE EXTINTOR PO QUIMICO 04 KG</t>
  </si>
  <si>
    <t>RECARGA DE EXTINTOR PO ABC 06 KG</t>
  </si>
  <si>
    <t>SEGURO AUTOMOTIVO</t>
  </si>
  <si>
    <t>Seguro para os veículos da secretaria municipal</t>
  </si>
  <si>
    <t>PNEUS 175/70 R 14</t>
  </si>
  <si>
    <t>LAVAGEM COMPLETA DE VEICULOS</t>
  </si>
  <si>
    <t>LAVAGEM LEVE DE VEICULOS</t>
  </si>
  <si>
    <t>LAVAGEM COMPLETA COM ENGRAXAMENTO DE MAQUINAS PESADAS</t>
  </si>
  <si>
    <t>GASOLINA</t>
  </si>
  <si>
    <t>FILTROS DE AR E COMBUSTIVEL VARIADOS</t>
  </si>
  <si>
    <t>LOCAÇÃO DE IMPRESSORA</t>
  </si>
  <si>
    <t xml:space="preserve">Locação de impressora </t>
  </si>
  <si>
    <t>OLEO SAE 5W30</t>
  </si>
  <si>
    <t>Janeiro</t>
  </si>
  <si>
    <t xml:space="preserve">Julho </t>
  </si>
  <si>
    <t>Julho</t>
  </si>
  <si>
    <t>Abril</t>
  </si>
  <si>
    <t>Maio</t>
  </si>
  <si>
    <t>Março</t>
  </si>
  <si>
    <t>RECARGA DE EXTINTOR</t>
  </si>
  <si>
    <t>Informática</t>
  </si>
  <si>
    <t>PNEU BORRACHUDO 750X16</t>
  </si>
  <si>
    <t>ESTERCO BOVINO CURTIDO PARA O VIVEIRO</t>
  </si>
  <si>
    <t>TONELADAS</t>
  </si>
  <si>
    <t>SEMENTE DE CAFÉ PARA PRODUÇÃO DE MUDAS</t>
  </si>
  <si>
    <t>SERVIÇOS TÉCNICOS PROFISSIONAIS - VETERINÁRIO MATADOURO - FÉRIAS</t>
  </si>
  <si>
    <t>MÊS</t>
  </si>
  <si>
    <t xml:space="preserve">CALCÁRIO </t>
  </si>
  <si>
    <t>MANGUEIRA  1 POLEGADA RAIADA</t>
  </si>
  <si>
    <t>METROS</t>
  </si>
  <si>
    <t>MOBILIARIO EM GERAL</t>
  </si>
  <si>
    <t>MATERIAL DE CONSUMO</t>
  </si>
  <si>
    <t>SERVIÇO DE TERCEIROS</t>
  </si>
  <si>
    <t>EQUIPAMENTO E MATERIAL PERMANENTE</t>
  </si>
  <si>
    <t>SERVIÇOS DE TERCEIROS E MATERIAL DE CONSUMO</t>
  </si>
  <si>
    <t>EQUIPAMENTOS E MATERIAL PERMANENTE</t>
  </si>
  <si>
    <t>SERVIÇOS DE TERCEIROS/ EQUIP E MAT PERMANENTE</t>
  </si>
  <si>
    <t>MATERIAL PARA DISTRIBUIÇÃO GRATUITA</t>
  </si>
  <si>
    <t>TOTAL ESTIMADO PARA LICITAR 2026</t>
  </si>
  <si>
    <t>PLANO ANUAL DE COMPRAS E CONTRATAÇÕES 2026</t>
  </si>
  <si>
    <t>ANO (12 MESES)</t>
  </si>
  <si>
    <t>SERVIÇO DE SERVIÇOS DE SERVENTE DE PEDREIRO</t>
  </si>
  <si>
    <t>FACA ENSILADEIRA</t>
  </si>
  <si>
    <t>CONJUNTO</t>
  </si>
  <si>
    <t>PREÇO TOTAL ESTIMADO EM 2025</t>
  </si>
  <si>
    <t xml:space="preserve">SERVIÇOS DE TERCEIROS - ESTAGIÁRIO </t>
  </si>
  <si>
    <t>Sec Obras</t>
  </si>
  <si>
    <t>Sec Adm</t>
  </si>
  <si>
    <t>Mensal</t>
  </si>
  <si>
    <t>Material de consumo</t>
  </si>
  <si>
    <t>Serviço de Terceiros</t>
  </si>
  <si>
    <t>Dep Frotas</t>
  </si>
  <si>
    <t>Serviço de Terceiro</t>
  </si>
  <si>
    <t>conforme necessidade</t>
  </si>
  <si>
    <t>Conforme necessidade</t>
  </si>
  <si>
    <t>SERVIÇOS DE TERCEIROS/ BENS IMÓVEIS</t>
  </si>
  <si>
    <t>Dep Seg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</si>
</sst>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L\Is\Tyy"/>
    <numFmt numFmtId="165" formatCode="&quot;R$&quot;#,##0.00;[Red]\-&quot;R$&quot;#,##0.00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43" fontId="2" fillId="5" borderId="0" xfId="2" applyFont="1" applyFill="1" applyBorder="1" applyAlignment="1">
      <alignment vertical="center"/>
    </xf>
    <xf numFmtId="44" fontId="2" fillId="5" borderId="0" xfId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wrapText="1"/>
    </xf>
    <xf numFmtId="44" fontId="1" fillId="6" borderId="1" xfId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43" fontId="2" fillId="5" borderId="0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/>
    <xf numFmtId="44" fontId="3" fillId="3" borderId="1" xfId="1" applyFont="1" applyFill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</cellXfs>
  <cellStyles count="3">
    <cellStyle name="Moeda" xfId="1" builtinId="4"/>
    <cellStyle name="Normal" xfId="0" builtinId="0"/>
    <cellStyle name="Vírgula" xfId="2" builtinId="3"/>
  </cellStyles>
  <dxfs count="39">
    <dxf>
      <fill>
        <patternFill>
          <bgColor rgb="FF8590FB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90F8EE"/>
        </patternFill>
      </fill>
    </dxf>
    <dxf>
      <fill>
        <patternFill>
          <bgColor rgb="FFB0B0B0"/>
        </patternFill>
      </fill>
    </dxf>
    <dxf>
      <fill>
        <patternFill>
          <bgColor rgb="FFF6B47E"/>
        </patternFill>
      </fill>
    </dxf>
    <dxf>
      <fill>
        <patternFill>
          <bgColor rgb="FFF9ABFB"/>
        </patternFill>
      </fill>
    </dxf>
    <dxf>
      <fill>
        <patternFill>
          <bgColor rgb="FF8590FB"/>
        </patternFill>
      </fill>
    </dxf>
    <dxf>
      <fill>
        <patternFill>
          <bgColor rgb="FFFCA2B1"/>
        </patternFill>
      </fill>
    </dxf>
    <dxf>
      <fill>
        <patternFill>
          <bgColor rgb="FF98D8B0"/>
        </patternFill>
      </fill>
    </dxf>
    <dxf>
      <fill>
        <patternFill>
          <bgColor rgb="FFFBD947"/>
        </patternFill>
      </fill>
    </dxf>
    <dxf>
      <fill>
        <patternFill>
          <bgColor rgb="FFFB4FB1"/>
        </patternFill>
      </fill>
    </dxf>
    <dxf>
      <fill>
        <patternFill>
          <bgColor theme="7" tint="-0.24994659260841701"/>
        </patternFill>
      </fill>
    </dxf>
    <dxf>
      <fill>
        <patternFill>
          <bgColor rgb="FF3F9A38"/>
        </patternFill>
      </fill>
    </dxf>
  </dxfs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zoomScale="85" zoomScaleNormal="85" workbookViewId="0">
      <pane ySplit="4" topLeftCell="A5" activePane="bottomLeft" state="frozen"/>
      <selection pane="bottomLeft" activeCell="E167" sqref="E167"/>
    </sheetView>
  </sheetViews>
  <sheetFormatPr defaultRowHeight="15" x14ac:dyDescent="0.25"/>
  <cols>
    <col min="1" max="1" width="100.28515625" style="22" customWidth="1"/>
    <col min="2" max="2" width="20" style="22" bestFit="1" customWidth="1"/>
    <col min="3" max="3" width="13.140625" style="11" bestFit="1" customWidth="1"/>
    <col min="4" max="4" width="17.42578125" style="11" customWidth="1"/>
    <col min="5" max="5" width="16.42578125" style="11" customWidth="1"/>
    <col min="6" max="6" width="12.42578125" style="11" customWidth="1"/>
    <col min="7" max="7" width="24.5703125" style="11" customWidth="1"/>
  </cols>
  <sheetData>
    <row r="1" spans="1:7" x14ac:dyDescent="0.25">
      <c r="A1" s="82" t="s">
        <v>158</v>
      </c>
      <c r="B1" s="82"/>
      <c r="C1" s="82"/>
      <c r="D1" s="82"/>
      <c r="E1" s="82"/>
      <c r="F1" s="82"/>
      <c r="G1" s="82"/>
    </row>
    <row r="2" spans="1:7" x14ac:dyDescent="0.25">
      <c r="A2" s="57" t="e">
        <f>SUM(E8+E11+#REF!+E15+#REF!+E19+E23+E27+E42+#REF!+E48+E82+E106+E112+E118+#REF!+E123+E135+E139+E148+E152+#REF!+#REF!+E158+E162)</f>
        <v>#REF!</v>
      </c>
      <c r="B2" s="56"/>
      <c r="C2" s="56"/>
      <c r="D2" s="56"/>
      <c r="E2" s="56"/>
      <c r="F2" s="71"/>
      <c r="G2" s="56"/>
    </row>
    <row r="3" spans="1:7" x14ac:dyDescent="0.25">
      <c r="A3" s="83" t="s">
        <v>0</v>
      </c>
      <c r="B3" s="83" t="s">
        <v>12</v>
      </c>
      <c r="C3" s="83" t="s">
        <v>1</v>
      </c>
      <c r="D3" s="84" t="s">
        <v>163</v>
      </c>
      <c r="E3" s="83" t="s">
        <v>157</v>
      </c>
      <c r="F3" s="83" t="s">
        <v>11</v>
      </c>
      <c r="G3" s="83" t="s">
        <v>15</v>
      </c>
    </row>
    <row r="4" spans="1:7" ht="126.75" customHeight="1" x14ac:dyDescent="0.25">
      <c r="A4" s="83"/>
      <c r="B4" s="83"/>
      <c r="C4" s="83"/>
      <c r="D4" s="84"/>
      <c r="E4" s="83"/>
      <c r="F4" s="83"/>
      <c r="G4" s="83"/>
    </row>
    <row r="5" spans="1:7" s="75" customFormat="1" x14ac:dyDescent="0.25">
      <c r="A5" s="61" t="s">
        <v>103</v>
      </c>
      <c r="B5" s="64"/>
      <c r="C5" s="59"/>
      <c r="D5" s="59"/>
      <c r="E5" s="63"/>
      <c r="F5" s="63" t="s">
        <v>166</v>
      </c>
      <c r="G5" s="63" t="s">
        <v>150</v>
      </c>
    </row>
    <row r="6" spans="1:7" s="75" customFormat="1" x14ac:dyDescent="0.25">
      <c r="A6" s="54" t="s">
        <v>98</v>
      </c>
      <c r="B6" s="7" t="s">
        <v>99</v>
      </c>
      <c r="C6" s="7">
        <v>1</v>
      </c>
      <c r="D6" s="55">
        <v>5231</v>
      </c>
      <c r="E6" s="55">
        <v>7000</v>
      </c>
      <c r="F6" s="55"/>
      <c r="G6" s="55"/>
    </row>
    <row r="7" spans="1:7" s="75" customFormat="1" x14ac:dyDescent="0.25">
      <c r="A7" s="54"/>
      <c r="B7" s="7"/>
      <c r="C7" s="7"/>
      <c r="D7" s="55"/>
      <c r="E7" s="55"/>
      <c r="F7" s="55"/>
      <c r="G7" s="55"/>
    </row>
    <row r="8" spans="1:7" s="75" customFormat="1" x14ac:dyDescent="0.25">
      <c r="A8" s="54"/>
      <c r="B8" s="7"/>
      <c r="C8" s="7"/>
      <c r="D8" s="55"/>
      <c r="E8" s="66"/>
      <c r="F8" s="55"/>
      <c r="G8" s="55"/>
    </row>
    <row r="9" spans="1:7" s="75" customFormat="1" x14ac:dyDescent="0.25">
      <c r="A9" s="60" t="s">
        <v>129</v>
      </c>
      <c r="B9" s="59"/>
      <c r="C9" s="59"/>
      <c r="D9" s="63"/>
      <c r="E9" s="65"/>
      <c r="F9" s="63" t="s">
        <v>166</v>
      </c>
      <c r="G9" s="63" t="s">
        <v>69</v>
      </c>
    </row>
    <row r="10" spans="1:7" s="75" customFormat="1" x14ac:dyDescent="0.25">
      <c r="A10" s="54" t="s">
        <v>130</v>
      </c>
      <c r="B10" s="7" t="s">
        <v>13</v>
      </c>
      <c r="C10" s="7">
        <v>1</v>
      </c>
      <c r="D10" s="55">
        <v>941.58</v>
      </c>
      <c r="E10" s="55">
        <v>1035.74</v>
      </c>
      <c r="F10" s="55"/>
      <c r="G10" s="55"/>
    </row>
    <row r="11" spans="1:7" s="75" customFormat="1" x14ac:dyDescent="0.25">
      <c r="A11" s="54"/>
      <c r="B11" s="7"/>
      <c r="C11" s="7"/>
      <c r="D11" s="55"/>
      <c r="E11" s="55"/>
      <c r="F11" s="55"/>
      <c r="G11" s="55"/>
    </row>
    <row r="12" spans="1:7" s="75" customFormat="1" x14ac:dyDescent="0.25">
      <c r="A12" s="54"/>
      <c r="B12" s="7"/>
      <c r="C12" s="7"/>
      <c r="D12" s="55"/>
      <c r="E12" s="55"/>
      <c r="F12" s="55"/>
      <c r="G12" s="55"/>
    </row>
    <row r="13" spans="1:7" s="76" customFormat="1" x14ac:dyDescent="0.25">
      <c r="A13" s="60" t="s">
        <v>104</v>
      </c>
      <c r="B13" s="60"/>
      <c r="C13" s="60"/>
      <c r="D13" s="65"/>
      <c r="E13" s="63"/>
      <c r="F13" s="65" t="s">
        <v>166</v>
      </c>
      <c r="G13" s="67" t="s">
        <v>150</v>
      </c>
    </row>
    <row r="14" spans="1:7" s="75" customFormat="1" x14ac:dyDescent="0.25">
      <c r="A14" s="54" t="s">
        <v>100</v>
      </c>
      <c r="B14" s="7" t="s">
        <v>99</v>
      </c>
      <c r="C14" s="7">
        <v>1</v>
      </c>
      <c r="D14" s="55">
        <v>7323.4</v>
      </c>
      <c r="E14" s="55">
        <v>9000</v>
      </c>
      <c r="F14" s="55"/>
      <c r="G14" s="55"/>
    </row>
    <row r="15" spans="1:7" s="75" customFormat="1" x14ac:dyDescent="0.25">
      <c r="A15" s="54"/>
      <c r="B15" s="7"/>
      <c r="C15" s="7"/>
      <c r="D15" s="55"/>
      <c r="E15" s="66"/>
      <c r="F15" s="55"/>
      <c r="G15" s="55"/>
    </row>
    <row r="16" spans="1:7" s="75" customFormat="1" x14ac:dyDescent="0.25">
      <c r="A16" s="54"/>
      <c r="B16" s="7"/>
      <c r="C16" s="7"/>
      <c r="D16" s="55"/>
      <c r="E16" s="55"/>
      <c r="F16" s="55"/>
      <c r="G16" s="55"/>
    </row>
    <row r="17" spans="1:7" s="76" customFormat="1" x14ac:dyDescent="0.25">
      <c r="A17" s="60" t="s">
        <v>106</v>
      </c>
      <c r="B17" s="60"/>
      <c r="C17" s="60"/>
      <c r="D17" s="65"/>
      <c r="E17" s="63"/>
      <c r="F17" s="65" t="s">
        <v>166</v>
      </c>
      <c r="G17" s="67" t="s">
        <v>150</v>
      </c>
    </row>
    <row r="18" spans="1:7" s="75" customFormat="1" x14ac:dyDescent="0.25">
      <c r="A18" s="54" t="s">
        <v>101</v>
      </c>
      <c r="B18" s="7" t="s">
        <v>99</v>
      </c>
      <c r="C18" s="7">
        <v>1</v>
      </c>
      <c r="D18" s="55">
        <v>5231</v>
      </c>
      <c r="E18" s="55">
        <v>5754.1</v>
      </c>
      <c r="F18" s="55"/>
      <c r="G18" s="55"/>
    </row>
    <row r="19" spans="1:7" s="75" customFormat="1" x14ac:dyDescent="0.25">
      <c r="A19" s="54"/>
      <c r="B19" s="7"/>
      <c r="C19" s="7"/>
      <c r="D19" s="55"/>
      <c r="E19" s="66"/>
      <c r="F19" s="55"/>
      <c r="G19" s="55"/>
    </row>
    <row r="20" spans="1:7" s="75" customFormat="1" x14ac:dyDescent="0.25">
      <c r="A20" s="54"/>
      <c r="B20" s="7"/>
      <c r="C20" s="7"/>
      <c r="D20" s="55"/>
      <c r="E20" s="55"/>
      <c r="F20" s="55"/>
      <c r="G20" s="55"/>
    </row>
    <row r="21" spans="1:7" s="75" customFormat="1" x14ac:dyDescent="0.25">
      <c r="A21" s="60" t="s">
        <v>73</v>
      </c>
      <c r="B21" s="59"/>
      <c r="C21" s="59"/>
      <c r="D21" s="63"/>
      <c r="E21" s="63"/>
      <c r="F21" s="63" t="s">
        <v>166</v>
      </c>
      <c r="G21" s="63" t="s">
        <v>150</v>
      </c>
    </row>
    <row r="22" spans="1:7" s="75" customFormat="1" x14ac:dyDescent="0.25">
      <c r="A22" s="54" t="s">
        <v>31</v>
      </c>
      <c r="B22" s="7" t="s">
        <v>14</v>
      </c>
      <c r="C22" s="7">
        <v>2</v>
      </c>
      <c r="D22" s="55">
        <v>212.36</v>
      </c>
      <c r="E22" s="55">
        <v>212.36</v>
      </c>
      <c r="F22" s="55"/>
      <c r="G22" s="55"/>
    </row>
    <row r="23" spans="1:7" s="75" customFormat="1" x14ac:dyDescent="0.25">
      <c r="A23" s="54"/>
      <c r="B23" s="7"/>
      <c r="C23" s="7"/>
      <c r="D23" s="55"/>
      <c r="E23" s="66"/>
      <c r="F23" s="55"/>
      <c r="G23" s="55"/>
    </row>
    <row r="24" spans="1:7" s="75" customFormat="1" x14ac:dyDescent="0.25">
      <c r="A24" s="54"/>
      <c r="B24" s="7"/>
      <c r="C24" s="7"/>
      <c r="D24" s="55"/>
      <c r="E24" s="55"/>
      <c r="F24" s="55"/>
      <c r="G24" s="55"/>
    </row>
    <row r="25" spans="1:7" s="77" customFormat="1" x14ac:dyDescent="0.25">
      <c r="A25" s="60" t="s">
        <v>105</v>
      </c>
      <c r="B25" s="59"/>
      <c r="C25" s="59"/>
      <c r="D25" s="67"/>
      <c r="E25" s="63"/>
      <c r="F25" s="67" t="s">
        <v>165</v>
      </c>
      <c r="G25" s="67" t="s">
        <v>150</v>
      </c>
    </row>
    <row r="26" spans="1:7" s="75" customFormat="1" x14ac:dyDescent="0.25">
      <c r="A26" s="54" t="s">
        <v>102</v>
      </c>
      <c r="B26" s="7" t="s">
        <v>99</v>
      </c>
      <c r="C26" s="7">
        <v>1</v>
      </c>
      <c r="D26" s="55">
        <v>52310</v>
      </c>
      <c r="E26" s="55">
        <v>52310</v>
      </c>
      <c r="F26" s="55"/>
      <c r="G26" s="55"/>
    </row>
    <row r="27" spans="1:7" s="75" customFormat="1" x14ac:dyDescent="0.25">
      <c r="A27" s="54"/>
      <c r="B27" s="7"/>
      <c r="C27" s="7"/>
      <c r="D27" s="55"/>
      <c r="E27" s="66"/>
      <c r="F27" s="55"/>
      <c r="G27" s="55"/>
    </row>
    <row r="28" spans="1:7" s="75" customFormat="1" x14ac:dyDescent="0.25">
      <c r="A28" s="60" t="s">
        <v>69</v>
      </c>
      <c r="B28" s="59"/>
      <c r="C28" s="59"/>
      <c r="D28" s="63"/>
      <c r="E28" s="63"/>
      <c r="F28" s="63"/>
      <c r="G28" s="63" t="s">
        <v>69</v>
      </c>
    </row>
    <row r="29" spans="1:7" s="75" customFormat="1" x14ac:dyDescent="0.25">
      <c r="A29" s="68"/>
      <c r="B29" s="68"/>
      <c r="C29" s="7"/>
      <c r="D29" s="7"/>
      <c r="E29" s="55"/>
      <c r="F29" s="55"/>
      <c r="G29" s="55"/>
    </row>
    <row r="30" spans="1:7" s="75" customFormat="1" x14ac:dyDescent="0.25">
      <c r="A30" s="54" t="s">
        <v>17</v>
      </c>
      <c r="B30" s="7" t="s">
        <v>13</v>
      </c>
      <c r="C30" s="7">
        <v>1</v>
      </c>
      <c r="D30" s="55">
        <v>62772</v>
      </c>
      <c r="E30" s="55">
        <f>D30+(D30*5%)</f>
        <v>65910.600000000006</v>
      </c>
      <c r="F30" s="55" t="s">
        <v>132</v>
      </c>
      <c r="G30" s="55"/>
    </row>
    <row r="31" spans="1:7" s="75" customFormat="1" x14ac:dyDescent="0.25">
      <c r="A31" s="54" t="s">
        <v>16</v>
      </c>
      <c r="B31" s="7" t="s">
        <v>13</v>
      </c>
      <c r="C31" s="7">
        <v>1</v>
      </c>
      <c r="D31" s="55">
        <v>33478.400000000001</v>
      </c>
      <c r="E31" s="55">
        <f t="shared" ref="E31:E41" si="0">D31+(D31*5%)</f>
        <v>35152.32</v>
      </c>
      <c r="F31" s="55" t="s">
        <v>132</v>
      </c>
      <c r="G31" s="55"/>
    </row>
    <row r="32" spans="1:7" s="75" customFormat="1" x14ac:dyDescent="0.25">
      <c r="A32" s="54" t="s">
        <v>28</v>
      </c>
      <c r="B32" s="7" t="s">
        <v>159</v>
      </c>
      <c r="C32" s="7">
        <v>1</v>
      </c>
      <c r="D32" s="55">
        <v>24481.079999999998</v>
      </c>
      <c r="E32" s="55">
        <f t="shared" si="0"/>
        <v>25705.133999999998</v>
      </c>
      <c r="F32" s="55" t="s">
        <v>135</v>
      </c>
      <c r="G32" s="55"/>
    </row>
    <row r="33" spans="1:7" s="75" customFormat="1" x14ac:dyDescent="0.25">
      <c r="A33" s="54" t="s">
        <v>107</v>
      </c>
      <c r="B33" s="7" t="s">
        <v>13</v>
      </c>
      <c r="C33" s="7">
        <v>1</v>
      </c>
      <c r="D33" s="55">
        <v>17691.241999999998</v>
      </c>
      <c r="E33" s="55">
        <f t="shared" si="0"/>
        <v>18575.804099999998</v>
      </c>
      <c r="F33" s="55" t="s">
        <v>133</v>
      </c>
      <c r="G33" s="55"/>
    </row>
    <row r="34" spans="1:7" s="75" customFormat="1" x14ac:dyDescent="0.25">
      <c r="A34" s="54" t="s">
        <v>88</v>
      </c>
      <c r="B34" s="7" t="s">
        <v>13</v>
      </c>
      <c r="C34" s="7">
        <v>1</v>
      </c>
      <c r="D34" s="55">
        <v>10462</v>
      </c>
      <c r="E34" s="55">
        <f t="shared" si="0"/>
        <v>10985.1</v>
      </c>
      <c r="F34" s="55" t="s">
        <v>132</v>
      </c>
      <c r="G34" s="55"/>
    </row>
    <row r="35" spans="1:7" s="75" customFormat="1" x14ac:dyDescent="0.25">
      <c r="A35" s="54" t="s">
        <v>71</v>
      </c>
      <c r="B35" s="7" t="s">
        <v>29</v>
      </c>
      <c r="C35" s="7">
        <v>300</v>
      </c>
      <c r="D35" s="55">
        <v>17052.013800000001</v>
      </c>
      <c r="E35" s="55">
        <f t="shared" si="0"/>
        <v>17904.61449</v>
      </c>
      <c r="F35" s="55" t="s">
        <v>132</v>
      </c>
      <c r="G35" s="55"/>
    </row>
    <row r="36" spans="1:7" s="75" customFormat="1" x14ac:dyDescent="0.25">
      <c r="A36" s="54" t="s">
        <v>67</v>
      </c>
      <c r="B36" s="7" t="s">
        <v>29</v>
      </c>
      <c r="C36" s="7">
        <v>150</v>
      </c>
      <c r="D36" s="55">
        <v>17784.876899999999</v>
      </c>
      <c r="E36" s="55">
        <f t="shared" si="0"/>
        <v>18674.120745</v>
      </c>
      <c r="F36" s="55" t="s">
        <v>132</v>
      </c>
      <c r="G36" s="55"/>
    </row>
    <row r="37" spans="1:7" s="75" customFormat="1" x14ac:dyDescent="0.25">
      <c r="A37" s="54" t="s">
        <v>160</v>
      </c>
      <c r="B37" s="7" t="s">
        <v>29</v>
      </c>
      <c r="C37" s="7">
        <v>300</v>
      </c>
      <c r="D37" s="55">
        <v>7551.4715999999989</v>
      </c>
      <c r="E37" s="55">
        <f t="shared" si="0"/>
        <v>7929.0451799999992</v>
      </c>
      <c r="F37" s="55" t="s">
        <v>132</v>
      </c>
      <c r="G37" s="55"/>
    </row>
    <row r="38" spans="1:7" s="75" customFormat="1" x14ac:dyDescent="0.25">
      <c r="A38" s="54" t="s">
        <v>18</v>
      </c>
      <c r="B38" s="7" t="s">
        <v>159</v>
      </c>
      <c r="C38" s="7">
        <v>1</v>
      </c>
      <c r="D38" s="55">
        <v>47924.287752000004</v>
      </c>
      <c r="E38" s="55">
        <f t="shared" si="0"/>
        <v>50320.502139600001</v>
      </c>
      <c r="F38" s="55" t="s">
        <v>132</v>
      </c>
      <c r="G38" s="55"/>
    </row>
    <row r="39" spans="1:7" s="75" customFormat="1" x14ac:dyDescent="0.25">
      <c r="A39" s="54" t="s">
        <v>36</v>
      </c>
      <c r="B39" s="7" t="s">
        <v>159</v>
      </c>
      <c r="C39" s="7">
        <v>1</v>
      </c>
      <c r="D39" s="55">
        <v>50275.35024</v>
      </c>
      <c r="E39" s="55">
        <f t="shared" si="0"/>
        <v>52789.117751999998</v>
      </c>
      <c r="F39" s="55" t="s">
        <v>132</v>
      </c>
      <c r="G39" s="55"/>
    </row>
    <row r="40" spans="1:7" s="75" customFormat="1" x14ac:dyDescent="0.25">
      <c r="A40" s="54" t="s">
        <v>144</v>
      </c>
      <c r="B40" s="7" t="s">
        <v>145</v>
      </c>
      <c r="C40" s="7">
        <v>1</v>
      </c>
      <c r="D40" s="55">
        <v>5231</v>
      </c>
      <c r="E40" s="55">
        <f t="shared" si="0"/>
        <v>5492.55</v>
      </c>
      <c r="F40" s="55" t="s">
        <v>133</v>
      </c>
      <c r="G40" s="55"/>
    </row>
    <row r="41" spans="1:7" s="75" customFormat="1" x14ac:dyDescent="0.25">
      <c r="A41" s="54" t="s">
        <v>95</v>
      </c>
      <c r="B41" s="7" t="s">
        <v>13</v>
      </c>
      <c r="C41" s="7">
        <v>1</v>
      </c>
      <c r="D41" s="55">
        <v>12784.564</v>
      </c>
      <c r="E41" s="55">
        <f t="shared" si="0"/>
        <v>13423.7922</v>
      </c>
      <c r="F41" s="55" t="s">
        <v>132</v>
      </c>
      <c r="G41" s="55"/>
    </row>
    <row r="42" spans="1:7" s="75" customFormat="1" x14ac:dyDescent="0.25">
      <c r="A42" s="54" t="s">
        <v>164</v>
      </c>
      <c r="B42" s="7" t="s">
        <v>159</v>
      </c>
      <c r="C42" s="7">
        <v>1</v>
      </c>
      <c r="D42" s="55"/>
      <c r="E42" s="79">
        <v>8400</v>
      </c>
      <c r="F42" s="55" t="s">
        <v>132</v>
      </c>
      <c r="G42" s="55"/>
    </row>
    <row r="43" spans="1:7" s="75" customFormat="1" x14ac:dyDescent="0.25">
      <c r="A43" s="54"/>
      <c r="B43" s="7"/>
      <c r="C43" s="7"/>
      <c r="D43" s="55"/>
      <c r="E43" s="55"/>
      <c r="F43" s="55"/>
      <c r="G43" s="55"/>
    </row>
    <row r="44" spans="1:7" s="75" customFormat="1" x14ac:dyDescent="0.25">
      <c r="A44" s="60" t="s">
        <v>74</v>
      </c>
      <c r="B44" s="59"/>
      <c r="C44" s="59"/>
      <c r="D44" s="63"/>
      <c r="E44" s="63"/>
      <c r="F44" s="63"/>
      <c r="G44" s="63"/>
    </row>
    <row r="45" spans="1:7" s="75" customFormat="1" x14ac:dyDescent="0.25">
      <c r="A45" s="54"/>
      <c r="B45" s="7"/>
      <c r="C45" s="7"/>
      <c r="D45" s="55"/>
      <c r="E45" s="55"/>
      <c r="F45" s="55"/>
      <c r="G45" s="55"/>
    </row>
    <row r="46" spans="1:7" s="75" customFormat="1" x14ac:dyDescent="0.25">
      <c r="A46" s="54" t="s">
        <v>66</v>
      </c>
      <c r="B46" s="7" t="s">
        <v>159</v>
      </c>
      <c r="C46" s="7">
        <v>1</v>
      </c>
      <c r="D46" s="55">
        <v>9600</v>
      </c>
      <c r="E46" s="55">
        <v>9600</v>
      </c>
      <c r="F46" s="55" t="s">
        <v>167</v>
      </c>
      <c r="G46" s="55" t="s">
        <v>168</v>
      </c>
    </row>
    <row r="47" spans="1:7" s="75" customFormat="1" x14ac:dyDescent="0.25">
      <c r="A47" s="54" t="s">
        <v>65</v>
      </c>
      <c r="B47" s="7" t="s">
        <v>159</v>
      </c>
      <c r="C47" s="7">
        <v>1</v>
      </c>
      <c r="D47" s="55">
        <v>9600</v>
      </c>
      <c r="E47" s="55">
        <v>9600</v>
      </c>
      <c r="F47" s="55" t="s">
        <v>167</v>
      </c>
      <c r="G47" s="55" t="s">
        <v>169</v>
      </c>
    </row>
    <row r="48" spans="1:7" s="75" customFormat="1" x14ac:dyDescent="0.25">
      <c r="A48" s="54"/>
      <c r="B48" s="7"/>
      <c r="C48" s="7"/>
      <c r="D48" s="55"/>
      <c r="E48" s="66"/>
      <c r="F48" s="55"/>
      <c r="G48" s="55"/>
    </row>
    <row r="49" spans="1:7" s="75" customFormat="1" x14ac:dyDescent="0.25">
      <c r="A49" s="54"/>
      <c r="B49" s="7"/>
      <c r="C49" s="7"/>
      <c r="D49" s="55"/>
      <c r="E49" s="55"/>
      <c r="F49" s="55"/>
      <c r="G49" s="55"/>
    </row>
    <row r="50" spans="1:7" s="75" customFormat="1" x14ac:dyDescent="0.25">
      <c r="A50" s="60" t="s">
        <v>72</v>
      </c>
      <c r="B50" s="59"/>
      <c r="C50" s="59"/>
      <c r="D50" s="63"/>
      <c r="E50" s="63"/>
      <c r="F50" s="63" t="s">
        <v>170</v>
      </c>
      <c r="G50" s="63"/>
    </row>
    <row r="51" spans="1:7" s="75" customFormat="1" x14ac:dyDescent="0.25">
      <c r="A51" s="54" t="s">
        <v>21</v>
      </c>
      <c r="B51" s="7" t="s">
        <v>14</v>
      </c>
      <c r="C51" s="7">
        <v>10</v>
      </c>
      <c r="D51" s="55">
        <v>2594.576</v>
      </c>
      <c r="E51" s="55">
        <f>D51+(D51*10%)</f>
        <v>2854.0336000000002</v>
      </c>
      <c r="F51" s="55"/>
      <c r="G51" s="55" t="s">
        <v>168</v>
      </c>
    </row>
    <row r="52" spans="1:7" s="75" customFormat="1" x14ac:dyDescent="0.25">
      <c r="A52" s="54" t="s">
        <v>22</v>
      </c>
      <c r="B52" s="7" t="s">
        <v>14</v>
      </c>
      <c r="C52" s="7">
        <v>10</v>
      </c>
      <c r="D52" s="55">
        <v>4174.3379999999997</v>
      </c>
      <c r="E52" s="55">
        <f t="shared" ref="E52:E78" si="1">D52+(D52*10%)</f>
        <v>4591.7717999999995</v>
      </c>
      <c r="F52" s="55"/>
      <c r="G52" s="55" t="s">
        <v>168</v>
      </c>
    </row>
    <row r="53" spans="1:7" s="75" customFormat="1" x14ac:dyDescent="0.25">
      <c r="A53" s="54" t="s">
        <v>23</v>
      </c>
      <c r="B53" s="7" t="s">
        <v>14</v>
      </c>
      <c r="C53" s="7">
        <v>10</v>
      </c>
      <c r="D53" s="55">
        <v>4174.3379999999997</v>
      </c>
      <c r="E53" s="55">
        <f t="shared" si="1"/>
        <v>4591.7717999999995</v>
      </c>
      <c r="F53" s="55"/>
      <c r="G53" s="55" t="s">
        <v>168</v>
      </c>
    </row>
    <row r="54" spans="1:7" s="75" customFormat="1" x14ac:dyDescent="0.25">
      <c r="A54" s="69" t="s">
        <v>116</v>
      </c>
      <c r="B54" s="7" t="s">
        <v>14</v>
      </c>
      <c r="C54" s="7">
        <v>2</v>
      </c>
      <c r="D54" s="55">
        <v>711.60431599999993</v>
      </c>
      <c r="E54" s="55">
        <f t="shared" si="1"/>
        <v>782.76474759999996</v>
      </c>
      <c r="F54" s="55"/>
      <c r="G54" s="55" t="s">
        <v>171</v>
      </c>
    </row>
    <row r="55" spans="1:7" s="75" customFormat="1" x14ac:dyDescent="0.25">
      <c r="A55" s="54" t="s">
        <v>110</v>
      </c>
      <c r="B55" s="7" t="s">
        <v>14</v>
      </c>
      <c r="C55" s="7">
        <v>5</v>
      </c>
      <c r="D55" s="55">
        <v>3714.01</v>
      </c>
      <c r="E55" s="55">
        <f t="shared" si="1"/>
        <v>4085.4110000000001</v>
      </c>
      <c r="F55" s="55"/>
      <c r="G55" s="55" t="s">
        <v>168</v>
      </c>
    </row>
    <row r="56" spans="1:7" s="75" customFormat="1" x14ac:dyDescent="0.25">
      <c r="A56" s="54" t="s">
        <v>96</v>
      </c>
      <c r="B56" s="7" t="s">
        <v>14</v>
      </c>
      <c r="C56" s="7">
        <v>4</v>
      </c>
      <c r="D56" s="55">
        <v>4419.1487999999999</v>
      </c>
      <c r="E56" s="55">
        <f t="shared" si="1"/>
        <v>4861.0636800000002</v>
      </c>
      <c r="F56" s="55"/>
      <c r="G56" s="55" t="s">
        <v>171</v>
      </c>
    </row>
    <row r="57" spans="1:7" s="75" customFormat="1" x14ac:dyDescent="0.25">
      <c r="A57" s="54" t="s">
        <v>97</v>
      </c>
      <c r="B57" s="7" t="s">
        <v>14</v>
      </c>
      <c r="C57" s="7">
        <v>4</v>
      </c>
      <c r="D57" s="55">
        <v>6273.0151999999998</v>
      </c>
      <c r="E57" s="55">
        <f t="shared" si="1"/>
        <v>6900.3167199999998</v>
      </c>
      <c r="F57" s="55"/>
      <c r="G57" s="55" t="s">
        <v>171</v>
      </c>
    </row>
    <row r="58" spans="1:7" s="75" customFormat="1" x14ac:dyDescent="0.25">
      <c r="A58" s="54" t="s">
        <v>161</v>
      </c>
      <c r="B58" s="7" t="s">
        <v>162</v>
      </c>
      <c r="C58" s="7">
        <v>3</v>
      </c>
      <c r="D58" s="55">
        <v>9000</v>
      </c>
      <c r="E58" s="55">
        <f t="shared" si="1"/>
        <v>9900</v>
      </c>
      <c r="F58" s="55"/>
      <c r="G58" s="55" t="s">
        <v>168</v>
      </c>
    </row>
    <row r="59" spans="1:7" s="75" customFormat="1" x14ac:dyDescent="0.25">
      <c r="A59" s="54" t="s">
        <v>128</v>
      </c>
      <c r="B59" s="7" t="s">
        <v>14</v>
      </c>
      <c r="C59" s="7">
        <v>1</v>
      </c>
      <c r="D59" s="55">
        <v>3893.3600659999997</v>
      </c>
      <c r="E59" s="55">
        <f t="shared" si="1"/>
        <v>4282.6960725999998</v>
      </c>
      <c r="F59" s="55"/>
      <c r="G59" s="55" t="s">
        <v>168</v>
      </c>
    </row>
    <row r="60" spans="1:7" s="75" customFormat="1" x14ac:dyDescent="0.25">
      <c r="A60" s="69" t="s">
        <v>126</v>
      </c>
      <c r="B60" s="7" t="s">
        <v>14</v>
      </c>
      <c r="C60" s="7">
        <v>10</v>
      </c>
      <c r="D60" s="55">
        <v>3075.8280000000004</v>
      </c>
      <c r="E60" s="55">
        <f t="shared" si="1"/>
        <v>3383.4108000000006</v>
      </c>
      <c r="F60" s="55"/>
      <c r="G60" s="55" t="s">
        <v>171</v>
      </c>
    </row>
    <row r="61" spans="1:7" s="75" customFormat="1" x14ac:dyDescent="0.25">
      <c r="A61" s="68" t="s">
        <v>124</v>
      </c>
      <c r="B61" s="7" t="s">
        <v>14</v>
      </c>
      <c r="C61" s="7">
        <v>10</v>
      </c>
      <c r="D61" s="55">
        <v>885.71291999999994</v>
      </c>
      <c r="E61" s="55">
        <f t="shared" si="1"/>
        <v>974.28421199999991</v>
      </c>
      <c r="F61" s="55"/>
      <c r="G61" s="55" t="s">
        <v>171</v>
      </c>
    </row>
    <row r="62" spans="1:7" s="75" customFormat="1" x14ac:dyDescent="0.25">
      <c r="A62" s="68" t="s">
        <v>125</v>
      </c>
      <c r="B62" s="7" t="s">
        <v>14</v>
      </c>
      <c r="C62" s="7">
        <v>10</v>
      </c>
      <c r="D62" s="55">
        <v>728.78291999999999</v>
      </c>
      <c r="E62" s="55">
        <f t="shared" si="1"/>
        <v>801.66121199999998</v>
      </c>
      <c r="F62" s="55"/>
      <c r="G62" s="55" t="s">
        <v>171</v>
      </c>
    </row>
    <row r="63" spans="1:7" s="75" customFormat="1" x14ac:dyDescent="0.25">
      <c r="A63" s="54" t="s">
        <v>55</v>
      </c>
      <c r="B63" s="7" t="s">
        <v>14</v>
      </c>
      <c r="C63" s="7">
        <v>1</v>
      </c>
      <c r="D63" s="55">
        <v>12813.899448</v>
      </c>
      <c r="E63" s="55">
        <f t="shared" si="1"/>
        <v>14095.289392800001</v>
      </c>
      <c r="F63" s="55"/>
      <c r="G63" s="55" t="s">
        <v>168</v>
      </c>
    </row>
    <row r="64" spans="1:7" s="75" customFormat="1" x14ac:dyDescent="0.25">
      <c r="A64" s="54" t="s">
        <v>35</v>
      </c>
      <c r="B64" s="7" t="s">
        <v>14</v>
      </c>
      <c r="C64" s="7">
        <v>1</v>
      </c>
      <c r="D64" s="55">
        <v>22447.894919999999</v>
      </c>
      <c r="E64" s="55">
        <f t="shared" si="1"/>
        <v>24692.684411999999</v>
      </c>
      <c r="F64" s="55"/>
      <c r="G64" s="55" t="s">
        <v>168</v>
      </c>
    </row>
    <row r="65" spans="1:7" s="75" customFormat="1" x14ac:dyDescent="0.25">
      <c r="A65" s="54" t="s">
        <v>140</v>
      </c>
      <c r="B65" s="7" t="s">
        <v>14</v>
      </c>
      <c r="C65" s="7">
        <v>12</v>
      </c>
      <c r="D65" s="55">
        <v>11926.68</v>
      </c>
      <c r="E65" s="55">
        <f t="shared" si="1"/>
        <v>13119.348</v>
      </c>
      <c r="F65" s="55"/>
      <c r="G65" s="55" t="s">
        <v>168</v>
      </c>
    </row>
    <row r="66" spans="1:7" s="75" customFormat="1" x14ac:dyDescent="0.25">
      <c r="A66" s="54" t="s">
        <v>91</v>
      </c>
      <c r="B66" s="7" t="s">
        <v>14</v>
      </c>
      <c r="C66" s="7">
        <v>4</v>
      </c>
      <c r="D66" s="55">
        <v>8687.6448</v>
      </c>
      <c r="E66" s="55">
        <f t="shared" si="1"/>
        <v>9556.4092799999999</v>
      </c>
      <c r="F66" s="55"/>
      <c r="G66" s="55" t="s">
        <v>168</v>
      </c>
    </row>
    <row r="67" spans="1:7" s="75" customFormat="1" x14ac:dyDescent="0.25">
      <c r="A67" s="54" t="s">
        <v>93</v>
      </c>
      <c r="B67" s="7" t="s">
        <v>14</v>
      </c>
      <c r="C67" s="7">
        <v>4</v>
      </c>
      <c r="D67" s="55">
        <v>10888.8496</v>
      </c>
      <c r="E67" s="55">
        <f t="shared" si="1"/>
        <v>11977.734559999999</v>
      </c>
      <c r="F67" s="55"/>
      <c r="G67" s="55" t="s">
        <v>168</v>
      </c>
    </row>
    <row r="68" spans="1:7" s="75" customFormat="1" x14ac:dyDescent="0.25">
      <c r="A68" s="69" t="s">
        <v>123</v>
      </c>
      <c r="B68" s="7" t="s">
        <v>14</v>
      </c>
      <c r="C68" s="7">
        <v>12</v>
      </c>
      <c r="D68" s="55">
        <v>4331.268</v>
      </c>
      <c r="E68" s="55">
        <f t="shared" si="1"/>
        <v>4764.3948</v>
      </c>
      <c r="F68" s="55"/>
      <c r="G68" s="55" t="s">
        <v>168</v>
      </c>
    </row>
    <row r="69" spans="1:7" s="75" customFormat="1" x14ac:dyDescent="0.25">
      <c r="A69" s="68" t="s">
        <v>90</v>
      </c>
      <c r="B69" s="7" t="s">
        <v>14</v>
      </c>
      <c r="C69" s="7">
        <v>2</v>
      </c>
      <c r="D69" s="55">
        <v>8737.8624</v>
      </c>
      <c r="E69" s="55">
        <f t="shared" si="1"/>
        <v>9611.6486399999994</v>
      </c>
      <c r="F69" s="55"/>
      <c r="G69" s="55" t="s">
        <v>168</v>
      </c>
    </row>
    <row r="70" spans="1:7" s="75" customFormat="1" x14ac:dyDescent="0.25">
      <c r="A70" s="54" t="s">
        <v>92</v>
      </c>
      <c r="B70" s="7" t="s">
        <v>14</v>
      </c>
      <c r="C70" s="7">
        <v>4</v>
      </c>
      <c r="D70" s="55">
        <v>19342.1456</v>
      </c>
      <c r="E70" s="55">
        <f>D70+(D70*10%)</f>
        <v>21276.36016</v>
      </c>
      <c r="F70" s="55"/>
      <c r="G70" s="55" t="s">
        <v>168</v>
      </c>
    </row>
    <row r="71" spans="1:7" s="75" customFormat="1" x14ac:dyDescent="0.25">
      <c r="A71" s="69" t="s">
        <v>20</v>
      </c>
      <c r="B71" s="7" t="s">
        <v>14</v>
      </c>
      <c r="C71" s="7">
        <v>4</v>
      </c>
      <c r="D71" s="55">
        <v>1506.10952</v>
      </c>
      <c r="E71" s="55">
        <f t="shared" si="1"/>
        <v>1656.720472</v>
      </c>
      <c r="F71" s="55"/>
      <c r="G71" s="55" t="s">
        <v>168</v>
      </c>
    </row>
    <row r="72" spans="1:7" s="75" customFormat="1" x14ac:dyDescent="0.25">
      <c r="A72" s="54" t="s">
        <v>32</v>
      </c>
      <c r="B72" s="7" t="s">
        <v>14</v>
      </c>
      <c r="C72" s="7">
        <v>4</v>
      </c>
      <c r="D72" s="55">
        <v>12548.122799999999</v>
      </c>
      <c r="E72" s="55">
        <f t="shared" si="1"/>
        <v>13802.935079999999</v>
      </c>
      <c r="F72" s="55"/>
      <c r="G72" s="55" t="s">
        <v>171</v>
      </c>
    </row>
    <row r="73" spans="1:7" s="75" customFormat="1" x14ac:dyDescent="0.25">
      <c r="A73" s="54" t="s">
        <v>61</v>
      </c>
      <c r="B73" s="7" t="s">
        <v>14</v>
      </c>
      <c r="C73" s="7">
        <v>4</v>
      </c>
      <c r="D73" s="55">
        <v>11294.691504</v>
      </c>
      <c r="E73" s="55">
        <f t="shared" si="1"/>
        <v>12424.160654400001</v>
      </c>
      <c r="F73" s="55"/>
      <c r="G73" s="55" t="s">
        <v>171</v>
      </c>
    </row>
    <row r="74" spans="1:7" s="75" customFormat="1" x14ac:dyDescent="0.25">
      <c r="A74" s="54" t="s">
        <v>86</v>
      </c>
      <c r="B74" s="7" t="s">
        <v>14</v>
      </c>
      <c r="C74" s="7">
        <v>1</v>
      </c>
      <c r="D74" s="55">
        <v>67945.940252</v>
      </c>
      <c r="E74" s="55">
        <f t="shared" si="1"/>
        <v>74740.5342772</v>
      </c>
      <c r="F74" s="55"/>
      <c r="G74" s="55" t="s">
        <v>171</v>
      </c>
    </row>
    <row r="75" spans="1:7" s="75" customFormat="1" x14ac:dyDescent="0.25">
      <c r="A75" s="54" t="s">
        <v>56</v>
      </c>
      <c r="B75" s="7" t="s">
        <v>14</v>
      </c>
      <c r="C75" s="7">
        <v>6</v>
      </c>
      <c r="D75" s="55">
        <v>941.58</v>
      </c>
      <c r="E75" s="55">
        <f t="shared" si="1"/>
        <v>1035.7380000000001</v>
      </c>
      <c r="F75" s="55"/>
      <c r="G75" s="55" t="s">
        <v>171</v>
      </c>
    </row>
    <row r="76" spans="1:7" s="75" customFormat="1" x14ac:dyDescent="0.25">
      <c r="A76" s="54" t="s">
        <v>57</v>
      </c>
      <c r="B76" s="7" t="s">
        <v>14</v>
      </c>
      <c r="C76" s="7">
        <v>6</v>
      </c>
      <c r="D76" s="55">
        <v>564.94799999999998</v>
      </c>
      <c r="E76" s="55">
        <f t="shared" si="1"/>
        <v>621.44280000000003</v>
      </c>
      <c r="F76" s="55"/>
      <c r="G76" s="55" t="s">
        <v>171</v>
      </c>
    </row>
    <row r="77" spans="1:7" s="75" customFormat="1" x14ac:dyDescent="0.25">
      <c r="A77" s="54" t="s">
        <v>26</v>
      </c>
      <c r="B77" s="7" t="s">
        <v>14</v>
      </c>
      <c r="C77" s="7">
        <v>24</v>
      </c>
      <c r="D77" s="55">
        <v>1996.1496</v>
      </c>
      <c r="E77" s="55">
        <f t="shared" si="1"/>
        <v>2195.7645600000001</v>
      </c>
      <c r="F77" s="55"/>
      <c r="G77" s="55" t="s">
        <v>171</v>
      </c>
    </row>
    <row r="78" spans="1:7" s="75" customFormat="1" x14ac:dyDescent="0.25">
      <c r="A78" s="54" t="s">
        <v>25</v>
      </c>
      <c r="B78" s="7" t="s">
        <v>14</v>
      </c>
      <c r="C78" s="7">
        <v>18</v>
      </c>
      <c r="D78" s="55">
        <v>188.316</v>
      </c>
      <c r="E78" s="55">
        <f t="shared" si="1"/>
        <v>207.14760000000001</v>
      </c>
      <c r="F78" s="55"/>
      <c r="G78" s="55" t="s">
        <v>171</v>
      </c>
    </row>
    <row r="79" spans="1:7" s="75" customFormat="1" x14ac:dyDescent="0.25">
      <c r="A79" s="54" t="s">
        <v>24</v>
      </c>
      <c r="B79" s="7" t="s">
        <v>14</v>
      </c>
      <c r="C79" s="7">
        <v>8</v>
      </c>
      <c r="D79" s="55">
        <v>129.72880000000001</v>
      </c>
      <c r="E79" s="55">
        <f>D79+(D79*20%)</f>
        <v>155.67456000000001</v>
      </c>
      <c r="F79" s="55"/>
      <c r="G79" s="55" t="s">
        <v>171</v>
      </c>
    </row>
    <row r="80" spans="1:7" s="75" customFormat="1" x14ac:dyDescent="0.25">
      <c r="A80" s="54" t="s">
        <v>82</v>
      </c>
      <c r="B80" s="7" t="s">
        <v>14</v>
      </c>
      <c r="C80" s="7">
        <v>24</v>
      </c>
      <c r="D80" s="55">
        <v>2259.5409119999999</v>
      </c>
      <c r="E80" s="55">
        <f t="shared" ref="E80:E81" si="2">D80+(D80*20%)</f>
        <v>2711.4490943999999</v>
      </c>
      <c r="F80" s="55"/>
      <c r="G80" s="55" t="s">
        <v>171</v>
      </c>
    </row>
    <row r="81" spans="1:7" s="75" customFormat="1" x14ac:dyDescent="0.25">
      <c r="A81" s="54" t="s">
        <v>27</v>
      </c>
      <c r="B81" s="7" t="s">
        <v>14</v>
      </c>
      <c r="C81" s="7">
        <v>12</v>
      </c>
      <c r="D81" s="55">
        <v>3640.6504560000003</v>
      </c>
      <c r="E81" s="55">
        <f t="shared" si="2"/>
        <v>4368.7805472</v>
      </c>
      <c r="F81" s="55"/>
      <c r="G81" s="55" t="s">
        <v>171</v>
      </c>
    </row>
    <row r="82" spans="1:7" s="75" customFormat="1" x14ac:dyDescent="0.25">
      <c r="A82" s="68"/>
      <c r="B82" s="68"/>
      <c r="C82" s="7"/>
      <c r="D82" s="55"/>
      <c r="E82" s="55"/>
      <c r="F82" s="55"/>
      <c r="G82" s="55"/>
    </row>
    <row r="83" spans="1:7" s="75" customFormat="1" x14ac:dyDescent="0.25">
      <c r="A83" s="54"/>
      <c r="B83" s="7"/>
      <c r="C83" s="7"/>
      <c r="D83" s="55"/>
      <c r="E83" s="55"/>
      <c r="F83" s="55"/>
      <c r="G83" s="55"/>
    </row>
    <row r="84" spans="1:7" s="75" customFormat="1" x14ac:dyDescent="0.25">
      <c r="A84" s="60" t="s">
        <v>70</v>
      </c>
      <c r="B84" s="59"/>
      <c r="C84" s="59"/>
      <c r="D84" s="63"/>
      <c r="E84" s="63"/>
      <c r="F84" s="63" t="s">
        <v>134</v>
      </c>
      <c r="G84" s="63" t="s">
        <v>150</v>
      </c>
    </row>
    <row r="85" spans="1:7" s="75" customFormat="1" x14ac:dyDescent="0.25">
      <c r="A85" s="54"/>
      <c r="B85" s="7"/>
      <c r="C85" s="7"/>
      <c r="D85" s="55"/>
      <c r="E85" s="55"/>
      <c r="F85" s="55"/>
      <c r="G85" s="55"/>
    </row>
    <row r="86" spans="1:7" s="75" customFormat="1" x14ac:dyDescent="0.25">
      <c r="A86" s="54" t="s">
        <v>53</v>
      </c>
      <c r="B86" s="7" t="s">
        <v>108</v>
      </c>
      <c r="C86" s="7">
        <v>10</v>
      </c>
      <c r="D86" s="55">
        <f>27200.1538/10</f>
        <v>2720.0153799999998</v>
      </c>
      <c r="E86" s="55">
        <f>D86+(D86*10%)</f>
        <v>2992.0169179999998</v>
      </c>
      <c r="F86" s="55"/>
      <c r="G86" s="55"/>
    </row>
    <row r="87" spans="1:7" s="75" customFormat="1" x14ac:dyDescent="0.25">
      <c r="A87" s="54" t="s">
        <v>54</v>
      </c>
      <c r="B87" s="7" t="s">
        <v>108</v>
      </c>
      <c r="C87" s="7">
        <v>10</v>
      </c>
      <c r="D87" s="55">
        <f>19032.4704/10</f>
        <v>1903.2470399999997</v>
      </c>
      <c r="E87" s="55">
        <f t="shared" ref="E87:E105" si="3">D87+(D87*10%)</f>
        <v>2093.5717439999999</v>
      </c>
      <c r="F87" s="55"/>
      <c r="G87" s="55"/>
    </row>
    <row r="88" spans="1:7" s="75" customFormat="1" x14ac:dyDescent="0.25">
      <c r="A88" s="54" t="s">
        <v>46</v>
      </c>
      <c r="B88" s="7" t="s">
        <v>47</v>
      </c>
      <c r="C88" s="7">
        <v>10</v>
      </c>
      <c r="D88" s="55">
        <f>1077.586/10</f>
        <v>107.7586</v>
      </c>
      <c r="E88" s="55">
        <f t="shared" si="3"/>
        <v>118.53446</v>
      </c>
      <c r="F88" s="55"/>
      <c r="G88" s="55"/>
    </row>
    <row r="89" spans="1:7" s="75" customFormat="1" x14ac:dyDescent="0.25">
      <c r="A89" s="54" t="s">
        <v>44</v>
      </c>
      <c r="B89" s="7" t="s">
        <v>47</v>
      </c>
      <c r="C89" s="7">
        <v>100</v>
      </c>
      <c r="D89" s="55">
        <f>240521.38/100</f>
        <v>2405.2138</v>
      </c>
      <c r="E89" s="55">
        <f t="shared" si="3"/>
        <v>2645.7351800000001</v>
      </c>
      <c r="F89" s="55"/>
      <c r="G89" s="55"/>
    </row>
    <row r="90" spans="1:7" s="75" customFormat="1" x14ac:dyDescent="0.25">
      <c r="A90" s="54" t="s">
        <v>39</v>
      </c>
      <c r="B90" s="7" t="s">
        <v>14</v>
      </c>
      <c r="C90" s="7">
        <v>20000</v>
      </c>
      <c r="D90" s="55">
        <v>3138.6</v>
      </c>
      <c r="E90" s="55">
        <f t="shared" si="3"/>
        <v>3452.46</v>
      </c>
      <c r="F90" s="55"/>
      <c r="G90" s="55"/>
    </row>
    <row r="91" spans="1:7" s="75" customFormat="1" x14ac:dyDescent="0.25">
      <c r="A91" s="54" t="s">
        <v>50</v>
      </c>
      <c r="B91" s="7" t="s">
        <v>14</v>
      </c>
      <c r="C91" s="7">
        <v>4</v>
      </c>
      <c r="D91" s="55">
        <v>133.9136</v>
      </c>
      <c r="E91" s="55">
        <f t="shared" si="3"/>
        <v>147.30495999999999</v>
      </c>
      <c r="F91" s="55"/>
      <c r="G91" s="55"/>
    </row>
    <row r="92" spans="1:7" s="75" customFormat="1" x14ac:dyDescent="0.25">
      <c r="A92" s="54" t="s">
        <v>51</v>
      </c>
      <c r="B92" s="7" t="s">
        <v>68</v>
      </c>
      <c r="C92" s="7">
        <v>2</v>
      </c>
      <c r="D92" s="55">
        <v>269.71036000000004</v>
      </c>
      <c r="E92" s="55">
        <f t="shared" si="3"/>
        <v>296.68139600000006</v>
      </c>
      <c r="F92" s="55"/>
      <c r="G92" s="55"/>
    </row>
    <row r="93" spans="1:7" s="75" customFormat="1" x14ac:dyDescent="0.25">
      <c r="A93" s="54" t="s">
        <v>52</v>
      </c>
      <c r="B93" s="7" t="s">
        <v>14</v>
      </c>
      <c r="C93" s="7">
        <v>2</v>
      </c>
      <c r="D93" s="55">
        <v>73.966340000000002</v>
      </c>
      <c r="E93" s="55">
        <f t="shared" si="3"/>
        <v>81.362974000000008</v>
      </c>
      <c r="F93" s="55"/>
      <c r="G93" s="55"/>
    </row>
    <row r="94" spans="1:7" s="75" customFormat="1" x14ac:dyDescent="0.25">
      <c r="A94" s="54" t="s">
        <v>45</v>
      </c>
      <c r="B94" s="7" t="s">
        <v>47</v>
      </c>
      <c r="C94" s="7">
        <v>50</v>
      </c>
      <c r="D94" s="55">
        <v>1302.5189999999998</v>
      </c>
      <c r="E94" s="55">
        <f t="shared" si="3"/>
        <v>1432.7708999999998</v>
      </c>
      <c r="F94" s="55"/>
      <c r="G94" s="55"/>
    </row>
    <row r="95" spans="1:7" s="75" customFormat="1" x14ac:dyDescent="0.25">
      <c r="A95" s="54" t="s">
        <v>60</v>
      </c>
      <c r="B95" s="7" t="s">
        <v>14</v>
      </c>
      <c r="C95" s="7">
        <v>2</v>
      </c>
      <c r="D95" s="55">
        <v>198.77799999999999</v>
      </c>
      <c r="E95" s="55">
        <f t="shared" si="3"/>
        <v>218.6558</v>
      </c>
      <c r="F95" s="55"/>
      <c r="G95" s="55"/>
    </row>
    <row r="96" spans="1:7" s="75" customFormat="1" x14ac:dyDescent="0.25">
      <c r="A96" s="54" t="s">
        <v>33</v>
      </c>
      <c r="B96" s="7" t="s">
        <v>34</v>
      </c>
      <c r="C96" s="7">
        <v>5</v>
      </c>
      <c r="D96" s="55">
        <v>169.74594999999999</v>
      </c>
      <c r="E96" s="55">
        <f t="shared" si="3"/>
        <v>186.72054499999999</v>
      </c>
      <c r="F96" s="55"/>
      <c r="G96" s="55"/>
    </row>
    <row r="97" spans="1:7" s="75" customFormat="1" x14ac:dyDescent="0.25">
      <c r="A97" s="54" t="s">
        <v>58</v>
      </c>
      <c r="B97" s="7" t="s">
        <v>109</v>
      </c>
      <c r="C97" s="7">
        <v>10</v>
      </c>
      <c r="D97" s="55">
        <v>313.86</v>
      </c>
      <c r="E97" s="55">
        <f t="shared" si="3"/>
        <v>345.24600000000004</v>
      </c>
      <c r="F97" s="55"/>
      <c r="G97" s="55"/>
    </row>
    <row r="98" spans="1:7" s="75" customFormat="1" x14ac:dyDescent="0.25">
      <c r="A98" s="54" t="s">
        <v>59</v>
      </c>
      <c r="B98" s="7" t="s">
        <v>14</v>
      </c>
      <c r="C98" s="7">
        <v>4</v>
      </c>
      <c r="D98" s="55">
        <v>388.34943999999996</v>
      </c>
      <c r="E98" s="55">
        <f t="shared" si="3"/>
        <v>427.18438399999997</v>
      </c>
      <c r="F98" s="55"/>
      <c r="G98" s="55"/>
    </row>
    <row r="99" spans="1:7" s="75" customFormat="1" x14ac:dyDescent="0.25">
      <c r="A99" s="54" t="s">
        <v>48</v>
      </c>
      <c r="B99" s="7" t="s">
        <v>14</v>
      </c>
      <c r="C99" s="7">
        <v>2</v>
      </c>
      <c r="D99" s="55">
        <v>46.032800000000002</v>
      </c>
      <c r="E99" s="55">
        <f t="shared" si="3"/>
        <v>50.63608</v>
      </c>
      <c r="F99" s="55"/>
      <c r="G99" s="55"/>
    </row>
    <row r="100" spans="1:7" s="75" customFormat="1" x14ac:dyDescent="0.25">
      <c r="A100" s="54" t="s">
        <v>49</v>
      </c>
      <c r="B100" s="7" t="s">
        <v>14</v>
      </c>
      <c r="C100" s="7">
        <v>2</v>
      </c>
      <c r="D100" s="55">
        <v>41.847999999999999</v>
      </c>
      <c r="E100" s="55">
        <f t="shared" si="3"/>
        <v>46.032800000000002</v>
      </c>
      <c r="F100" s="55"/>
      <c r="G100" s="55"/>
    </row>
    <row r="101" spans="1:7" s="75" customFormat="1" x14ac:dyDescent="0.25">
      <c r="A101" s="54" t="s">
        <v>83</v>
      </c>
      <c r="B101" s="7" t="s">
        <v>14</v>
      </c>
      <c r="C101" s="7">
        <v>350000</v>
      </c>
      <c r="D101" s="55">
        <v>18308.5</v>
      </c>
      <c r="E101" s="55">
        <f t="shared" si="3"/>
        <v>20139.349999999999</v>
      </c>
      <c r="F101" s="55"/>
      <c r="G101" s="55"/>
    </row>
    <row r="102" spans="1:7" s="75" customFormat="1" x14ac:dyDescent="0.25">
      <c r="A102" s="54" t="s">
        <v>143</v>
      </c>
      <c r="B102" s="7" t="s">
        <v>34</v>
      </c>
      <c r="C102" s="7">
        <v>40</v>
      </c>
      <c r="D102" s="55">
        <v>4187.8</v>
      </c>
      <c r="E102" s="55">
        <v>5600</v>
      </c>
      <c r="F102" s="55"/>
      <c r="G102" s="55"/>
    </row>
    <row r="103" spans="1:7" s="75" customFormat="1" x14ac:dyDescent="0.25">
      <c r="A103" s="54" t="s">
        <v>147</v>
      </c>
      <c r="B103" s="7" t="s">
        <v>148</v>
      </c>
      <c r="C103" s="7">
        <v>150</v>
      </c>
      <c r="D103" s="55">
        <v>3138.6</v>
      </c>
      <c r="E103" s="55">
        <f t="shared" si="3"/>
        <v>3452.46</v>
      </c>
      <c r="F103" s="55"/>
      <c r="G103" s="55"/>
    </row>
    <row r="104" spans="1:7" s="75" customFormat="1" x14ac:dyDescent="0.25">
      <c r="A104" s="54" t="s">
        <v>141</v>
      </c>
      <c r="B104" s="7" t="s">
        <v>142</v>
      </c>
      <c r="C104" s="7">
        <v>10</v>
      </c>
      <c r="D104" s="55">
        <v>1046.2</v>
      </c>
      <c r="E104" s="55">
        <f t="shared" si="3"/>
        <v>1150.8200000000002</v>
      </c>
      <c r="F104" s="55"/>
      <c r="G104" s="55"/>
    </row>
    <row r="105" spans="1:7" s="75" customFormat="1" x14ac:dyDescent="0.25">
      <c r="A105" s="54" t="s">
        <v>84</v>
      </c>
      <c r="B105" s="7" t="s">
        <v>14</v>
      </c>
      <c r="C105" s="7">
        <v>2</v>
      </c>
      <c r="D105" s="55">
        <v>75.305475999999999</v>
      </c>
      <c r="E105" s="55">
        <f t="shared" si="3"/>
        <v>82.836023600000004</v>
      </c>
      <c r="F105" s="55"/>
      <c r="G105" s="55"/>
    </row>
    <row r="106" spans="1:7" s="75" customFormat="1" x14ac:dyDescent="0.25">
      <c r="A106" s="54"/>
      <c r="B106" s="7"/>
      <c r="C106" s="7"/>
      <c r="D106" s="55"/>
      <c r="E106" s="55"/>
      <c r="F106" s="55"/>
      <c r="G106" s="55"/>
    </row>
    <row r="107" spans="1:7" s="75" customFormat="1" x14ac:dyDescent="0.25">
      <c r="A107" s="54"/>
      <c r="B107" s="7"/>
      <c r="C107" s="7"/>
      <c r="D107" s="55"/>
      <c r="E107" s="55"/>
      <c r="F107" s="55"/>
      <c r="G107" s="55"/>
    </row>
    <row r="108" spans="1:7" s="75" customFormat="1" x14ac:dyDescent="0.25">
      <c r="A108" s="60" t="s">
        <v>75</v>
      </c>
      <c r="B108" s="59"/>
      <c r="C108" s="59"/>
      <c r="D108" s="63"/>
      <c r="E108" s="63"/>
      <c r="F108" s="63" t="s">
        <v>139</v>
      </c>
      <c r="G108" s="63" t="s">
        <v>152</v>
      </c>
    </row>
    <row r="109" spans="1:7" s="75" customFormat="1" x14ac:dyDescent="0.25">
      <c r="A109" s="54" t="s">
        <v>76</v>
      </c>
      <c r="B109" s="7" t="s">
        <v>14</v>
      </c>
      <c r="C109" s="7">
        <v>2</v>
      </c>
      <c r="D109" s="55">
        <v>4435.8879999999999</v>
      </c>
      <c r="E109" s="55">
        <v>4435.8879999999999</v>
      </c>
      <c r="F109" s="55"/>
      <c r="G109" s="55"/>
    </row>
    <row r="110" spans="1:7" s="75" customFormat="1" x14ac:dyDescent="0.25">
      <c r="A110" s="54" t="s">
        <v>37</v>
      </c>
      <c r="B110" s="7" t="s">
        <v>14</v>
      </c>
      <c r="C110" s="7">
        <v>1</v>
      </c>
      <c r="D110" s="55">
        <v>12386.725526</v>
      </c>
      <c r="E110" s="55">
        <v>12386.725526</v>
      </c>
      <c r="F110" s="55"/>
      <c r="G110" s="55"/>
    </row>
    <row r="111" spans="1:7" s="75" customFormat="1" x14ac:dyDescent="0.25">
      <c r="A111" s="54" t="s">
        <v>85</v>
      </c>
      <c r="B111" s="7" t="s">
        <v>14</v>
      </c>
      <c r="C111" s="7">
        <v>2</v>
      </c>
      <c r="D111" s="55">
        <v>857.88400000000001</v>
      </c>
      <c r="E111" s="55">
        <v>857.88400000000001</v>
      </c>
      <c r="F111" s="55"/>
      <c r="G111" s="55"/>
    </row>
    <row r="112" spans="1:7" s="75" customFormat="1" x14ac:dyDescent="0.25">
      <c r="A112" s="54"/>
      <c r="B112" s="7"/>
      <c r="C112" s="7"/>
      <c r="D112" s="55"/>
      <c r="E112" s="66"/>
      <c r="F112" s="55"/>
      <c r="G112" s="55"/>
    </row>
    <row r="113" spans="1:7" s="75" customFormat="1" x14ac:dyDescent="0.25">
      <c r="A113" s="60" t="s">
        <v>77</v>
      </c>
      <c r="B113" s="59"/>
      <c r="C113" s="59"/>
      <c r="D113" s="63"/>
      <c r="E113" s="63"/>
      <c r="F113" s="63"/>
      <c r="G113" s="63" t="s">
        <v>150</v>
      </c>
    </row>
    <row r="114" spans="1:7" s="75" customFormat="1" x14ac:dyDescent="0.25">
      <c r="A114" s="58"/>
      <c r="B114" s="7"/>
      <c r="C114" s="7"/>
      <c r="D114" s="55"/>
      <c r="E114" s="55"/>
      <c r="F114" s="55"/>
      <c r="G114" s="55"/>
    </row>
    <row r="115" spans="1:7" s="75" customFormat="1" x14ac:dyDescent="0.25">
      <c r="A115" s="54" t="s">
        <v>38</v>
      </c>
      <c r="B115" s="7" t="s">
        <v>14</v>
      </c>
      <c r="C115" s="7">
        <v>1</v>
      </c>
      <c r="D115" s="55">
        <v>4603.28</v>
      </c>
      <c r="E115" s="55">
        <f>D115+(D115*10%)</f>
        <v>5063.6080000000002</v>
      </c>
      <c r="F115" s="55" t="s">
        <v>173</v>
      </c>
      <c r="G115" s="55"/>
    </row>
    <row r="116" spans="1:7" s="75" customFormat="1" x14ac:dyDescent="0.25">
      <c r="A116" s="54" t="s">
        <v>118</v>
      </c>
      <c r="B116" s="7" t="s">
        <v>14</v>
      </c>
      <c r="C116" s="7">
        <v>20</v>
      </c>
      <c r="D116" s="55">
        <v>18830.972280000002</v>
      </c>
      <c r="E116" s="55">
        <f t="shared" ref="E116:E117" si="4">D116+(D116*10%)</f>
        <v>20714.069508</v>
      </c>
      <c r="F116" s="55" t="s">
        <v>173</v>
      </c>
      <c r="G116" s="55"/>
    </row>
    <row r="117" spans="1:7" s="75" customFormat="1" x14ac:dyDescent="0.25">
      <c r="A117" s="54" t="s">
        <v>63</v>
      </c>
      <c r="B117" s="7" t="s">
        <v>14</v>
      </c>
      <c r="C117" s="7">
        <v>10000</v>
      </c>
      <c r="D117" s="55">
        <v>8160.33</v>
      </c>
      <c r="E117" s="55">
        <f t="shared" si="4"/>
        <v>8976.3629999999994</v>
      </c>
      <c r="F117" s="55" t="s">
        <v>136</v>
      </c>
      <c r="G117" s="55"/>
    </row>
    <row r="118" spans="1:7" s="75" customFormat="1" x14ac:dyDescent="0.25">
      <c r="A118" s="54"/>
      <c r="B118" s="7"/>
      <c r="C118" s="7"/>
      <c r="D118" s="55"/>
      <c r="E118" s="66"/>
      <c r="F118" s="55"/>
      <c r="G118" s="55"/>
    </row>
    <row r="119" spans="1:7" s="75" customFormat="1" x14ac:dyDescent="0.25">
      <c r="A119" s="54"/>
      <c r="B119" s="7"/>
      <c r="C119" s="7"/>
      <c r="D119" s="55"/>
      <c r="E119" s="55"/>
      <c r="F119" s="55"/>
      <c r="G119" s="55"/>
    </row>
    <row r="120" spans="1:7" s="75" customFormat="1" ht="15" customHeight="1" x14ac:dyDescent="0.25">
      <c r="A120" s="60" t="s">
        <v>78</v>
      </c>
      <c r="B120" s="59"/>
      <c r="C120" s="59"/>
      <c r="D120" s="63"/>
      <c r="E120" s="63"/>
      <c r="F120" s="63"/>
      <c r="G120" s="63" t="s">
        <v>152</v>
      </c>
    </row>
    <row r="121" spans="1:7" s="75" customFormat="1" x14ac:dyDescent="0.25">
      <c r="A121" s="54"/>
      <c r="B121" s="7"/>
      <c r="C121" s="7"/>
      <c r="D121" s="55"/>
      <c r="E121" s="55"/>
      <c r="F121" s="55"/>
      <c r="G121" s="55"/>
    </row>
    <row r="122" spans="1:7" s="75" customFormat="1" x14ac:dyDescent="0.25">
      <c r="A122" s="54" t="s">
        <v>149</v>
      </c>
      <c r="B122" s="7" t="s">
        <v>14</v>
      </c>
      <c r="C122" s="7">
        <v>1</v>
      </c>
      <c r="D122" s="55">
        <v>9462.8790000000008</v>
      </c>
      <c r="E122" s="55">
        <v>9462.8790000000008</v>
      </c>
      <c r="F122" s="55" t="s">
        <v>172</v>
      </c>
      <c r="G122" s="55"/>
    </row>
    <row r="123" spans="1:7" s="75" customFormat="1" x14ac:dyDescent="0.25">
      <c r="A123" s="54"/>
      <c r="B123" s="7"/>
      <c r="C123" s="7"/>
      <c r="D123" s="55"/>
      <c r="E123" s="66"/>
      <c r="F123" s="55"/>
      <c r="G123" s="55"/>
    </row>
    <row r="124" spans="1:7" s="75" customFormat="1" x14ac:dyDescent="0.25">
      <c r="A124" s="61" t="s">
        <v>79</v>
      </c>
      <c r="B124" s="64"/>
      <c r="C124" s="59"/>
      <c r="D124" s="59"/>
      <c r="E124" s="63"/>
      <c r="F124" s="63" t="s">
        <v>170</v>
      </c>
      <c r="G124" s="63" t="s">
        <v>150</v>
      </c>
    </row>
    <row r="125" spans="1:7" s="75" customFormat="1" x14ac:dyDescent="0.25">
      <c r="A125" s="62"/>
      <c r="B125" s="68"/>
      <c r="C125" s="7"/>
      <c r="D125" s="7"/>
      <c r="E125" s="55"/>
      <c r="F125" s="55"/>
      <c r="G125" s="55"/>
    </row>
    <row r="126" spans="1:7" s="75" customFormat="1" x14ac:dyDescent="0.25">
      <c r="A126" s="69" t="s">
        <v>131</v>
      </c>
      <c r="B126" s="70" t="s">
        <v>30</v>
      </c>
      <c r="C126" s="7">
        <v>30</v>
      </c>
      <c r="D126" s="55">
        <v>706.18500000000006</v>
      </c>
      <c r="E126" s="55">
        <f>D126+(D126*30%)</f>
        <v>918.04050000000007</v>
      </c>
      <c r="F126" s="55"/>
      <c r="G126" s="55"/>
    </row>
    <row r="127" spans="1:7" s="75" customFormat="1" x14ac:dyDescent="0.25">
      <c r="A127" s="69" t="s">
        <v>117</v>
      </c>
      <c r="B127" s="70" t="s">
        <v>19</v>
      </c>
      <c r="C127" s="7">
        <v>15</v>
      </c>
      <c r="D127" s="55">
        <v>4158.6449999999995</v>
      </c>
      <c r="E127" s="55">
        <f t="shared" ref="E127:E134" si="5">D127+(D127*30%)</f>
        <v>5406.2384999999995</v>
      </c>
      <c r="F127" s="55"/>
      <c r="G127" s="55"/>
    </row>
    <row r="128" spans="1:7" s="75" customFormat="1" x14ac:dyDescent="0.25">
      <c r="A128" s="69" t="s">
        <v>127</v>
      </c>
      <c r="B128" s="70" t="s">
        <v>30</v>
      </c>
      <c r="C128" s="7">
        <v>8000</v>
      </c>
      <c r="D128" s="55">
        <v>49799.12</v>
      </c>
      <c r="E128" s="55">
        <f t="shared" si="5"/>
        <v>64738.856</v>
      </c>
      <c r="F128" s="55"/>
      <c r="G128" s="55"/>
    </row>
    <row r="129" spans="1:7" s="75" customFormat="1" x14ac:dyDescent="0.25">
      <c r="A129" s="69" t="s">
        <v>115</v>
      </c>
      <c r="B129" s="70" t="s">
        <v>30</v>
      </c>
      <c r="C129" s="7">
        <v>25000</v>
      </c>
      <c r="D129" s="55">
        <v>152222.1</v>
      </c>
      <c r="E129" s="55">
        <f t="shared" si="5"/>
        <v>197888.73</v>
      </c>
      <c r="F129" s="55"/>
      <c r="G129" s="55"/>
    </row>
    <row r="130" spans="1:7" s="75" customFormat="1" x14ac:dyDescent="0.25">
      <c r="A130" s="69" t="s">
        <v>113</v>
      </c>
      <c r="B130" s="7" t="s">
        <v>114</v>
      </c>
      <c r="C130" s="7">
        <v>1</v>
      </c>
      <c r="D130" s="55">
        <v>522.99537999999995</v>
      </c>
      <c r="E130" s="55">
        <f t="shared" si="5"/>
        <v>679.89399399999991</v>
      </c>
      <c r="F130" s="55"/>
      <c r="G130" s="55"/>
    </row>
    <row r="131" spans="1:7" s="75" customFormat="1" x14ac:dyDescent="0.25">
      <c r="A131" s="54" t="s">
        <v>112</v>
      </c>
      <c r="B131" s="7" t="s">
        <v>114</v>
      </c>
      <c r="C131" s="7">
        <v>3</v>
      </c>
      <c r="D131" s="55">
        <v>1568.98614</v>
      </c>
      <c r="E131" s="55">
        <f t="shared" si="5"/>
        <v>2039.6819820000001</v>
      </c>
      <c r="F131" s="55"/>
      <c r="G131" s="55"/>
    </row>
    <row r="132" spans="1:7" s="75" customFormat="1" x14ac:dyDescent="0.25">
      <c r="A132" s="54" t="s">
        <v>111</v>
      </c>
      <c r="B132" s="7" t="s">
        <v>19</v>
      </c>
      <c r="C132" s="7">
        <v>25</v>
      </c>
      <c r="D132" s="55">
        <v>8081.8950000000004</v>
      </c>
      <c r="E132" s="55">
        <f t="shared" si="5"/>
        <v>10506.4635</v>
      </c>
      <c r="F132" s="55"/>
      <c r="G132" s="55"/>
    </row>
    <row r="133" spans="1:7" s="75" customFormat="1" x14ac:dyDescent="0.25">
      <c r="A133" s="54" t="s">
        <v>64</v>
      </c>
      <c r="B133" s="7" t="s">
        <v>19</v>
      </c>
      <c r="C133" s="7">
        <v>5</v>
      </c>
      <c r="D133" s="55">
        <v>1875.8366000000001</v>
      </c>
      <c r="E133" s="55">
        <f t="shared" si="5"/>
        <v>2438.5875800000003</v>
      </c>
      <c r="F133" s="55"/>
      <c r="G133" s="55"/>
    </row>
    <row r="134" spans="1:7" s="75" customFormat="1" x14ac:dyDescent="0.25">
      <c r="A134" s="68" t="s">
        <v>89</v>
      </c>
      <c r="B134" s="70" t="s">
        <v>19</v>
      </c>
      <c r="C134" s="7">
        <v>5</v>
      </c>
      <c r="D134" s="55">
        <v>1778.5400000000002</v>
      </c>
      <c r="E134" s="55">
        <f t="shared" si="5"/>
        <v>2312.1020000000003</v>
      </c>
      <c r="F134" s="55"/>
      <c r="G134" s="55"/>
    </row>
    <row r="135" spans="1:7" s="75" customFormat="1" x14ac:dyDescent="0.25">
      <c r="A135" s="68"/>
      <c r="B135" s="70"/>
      <c r="C135" s="7"/>
      <c r="D135" s="7"/>
      <c r="E135" s="66"/>
      <c r="F135" s="55"/>
      <c r="G135" s="55"/>
    </row>
    <row r="136" spans="1:7" s="75" customFormat="1" x14ac:dyDescent="0.25">
      <c r="A136" s="60" t="s">
        <v>80</v>
      </c>
      <c r="B136" s="59"/>
      <c r="C136" s="59"/>
      <c r="D136" s="63"/>
      <c r="E136" s="63"/>
      <c r="F136" s="63"/>
      <c r="G136" s="63" t="s">
        <v>153</v>
      </c>
    </row>
    <row r="137" spans="1:7" s="75" customFormat="1" x14ac:dyDescent="0.25">
      <c r="A137" s="68"/>
      <c r="B137" s="68"/>
      <c r="C137" s="7"/>
      <c r="D137" s="7"/>
      <c r="E137" s="55"/>
      <c r="F137" s="55"/>
      <c r="G137" s="55"/>
    </row>
    <row r="138" spans="1:7" s="75" customFormat="1" x14ac:dyDescent="0.25">
      <c r="A138" s="54" t="s">
        <v>62</v>
      </c>
      <c r="B138" s="7" t="s">
        <v>14</v>
      </c>
      <c r="C138" s="7">
        <v>1</v>
      </c>
      <c r="D138" s="55">
        <v>1046200</v>
      </c>
      <c r="E138" s="55">
        <v>1046200</v>
      </c>
      <c r="F138" s="55" t="s">
        <v>173</v>
      </c>
      <c r="G138" s="55"/>
    </row>
    <row r="139" spans="1:7" s="75" customFormat="1" x14ac:dyDescent="0.25">
      <c r="A139" s="54"/>
      <c r="B139" s="7"/>
      <c r="C139" s="7"/>
      <c r="D139" s="55"/>
      <c r="E139" s="66"/>
      <c r="F139" s="55"/>
      <c r="G139" s="55"/>
    </row>
    <row r="140" spans="1:7" s="75" customFormat="1" x14ac:dyDescent="0.25">
      <c r="A140" s="54"/>
      <c r="B140" s="7"/>
      <c r="C140" s="7"/>
      <c r="D140" s="55"/>
      <c r="E140" s="55"/>
      <c r="F140" s="55"/>
      <c r="G140" s="55"/>
    </row>
    <row r="141" spans="1:7" s="75" customFormat="1" x14ac:dyDescent="0.25">
      <c r="A141" s="61" t="s">
        <v>81</v>
      </c>
      <c r="B141" s="64"/>
      <c r="C141" s="59"/>
      <c r="D141" s="59"/>
      <c r="E141" s="63"/>
      <c r="F141" s="63"/>
      <c r="G141" s="63"/>
    </row>
    <row r="142" spans="1:7" s="75" customFormat="1" x14ac:dyDescent="0.25">
      <c r="A142" s="62"/>
      <c r="B142" s="68"/>
      <c r="C142" s="7"/>
      <c r="D142" s="7"/>
      <c r="E142" s="55"/>
      <c r="F142" s="55"/>
      <c r="G142" s="55"/>
    </row>
    <row r="143" spans="1:7" s="75" customFormat="1" x14ac:dyDescent="0.25">
      <c r="A143" s="54" t="s">
        <v>42</v>
      </c>
      <c r="B143" s="7" t="s">
        <v>14</v>
      </c>
      <c r="C143" s="7">
        <v>1</v>
      </c>
      <c r="D143" s="55">
        <v>313860</v>
      </c>
      <c r="E143" s="55">
        <v>313860</v>
      </c>
      <c r="F143" s="55"/>
      <c r="G143" s="55" t="s">
        <v>174</v>
      </c>
    </row>
    <row r="144" spans="1:7" s="75" customFormat="1" x14ac:dyDescent="0.25">
      <c r="A144" s="54" t="s">
        <v>43</v>
      </c>
      <c r="B144" s="7" t="s">
        <v>14</v>
      </c>
      <c r="C144" s="7">
        <v>1</v>
      </c>
      <c r="D144" s="55">
        <v>1569300</v>
      </c>
      <c r="E144" s="55">
        <v>1569300</v>
      </c>
      <c r="F144" s="55"/>
      <c r="G144" s="55" t="s">
        <v>155</v>
      </c>
    </row>
    <row r="145" spans="1:7" s="75" customFormat="1" x14ac:dyDescent="0.25">
      <c r="A145" s="54" t="s">
        <v>40</v>
      </c>
      <c r="B145" s="7" t="s">
        <v>14</v>
      </c>
      <c r="C145" s="7">
        <v>1</v>
      </c>
      <c r="D145" s="55">
        <v>94158</v>
      </c>
      <c r="E145" s="55">
        <v>94158</v>
      </c>
      <c r="F145" s="55"/>
      <c r="G145" s="55" t="s">
        <v>154</v>
      </c>
    </row>
    <row r="146" spans="1:7" s="75" customFormat="1" x14ac:dyDescent="0.25">
      <c r="A146" s="54" t="s">
        <v>146</v>
      </c>
      <c r="B146" s="7" t="s">
        <v>142</v>
      </c>
      <c r="C146" s="7">
        <v>300</v>
      </c>
      <c r="D146" s="55">
        <v>78465</v>
      </c>
      <c r="E146" s="55">
        <v>78465</v>
      </c>
      <c r="F146" s="55"/>
      <c r="G146" s="55" t="s">
        <v>156</v>
      </c>
    </row>
    <row r="147" spans="1:7" s="75" customFormat="1" x14ac:dyDescent="0.25">
      <c r="A147" s="54" t="s">
        <v>41</v>
      </c>
      <c r="B147" s="7" t="s">
        <v>14</v>
      </c>
      <c r="C147" s="7">
        <v>1</v>
      </c>
      <c r="D147" s="55">
        <v>104620</v>
      </c>
      <c r="E147" s="55">
        <v>104620</v>
      </c>
      <c r="F147" s="55"/>
      <c r="G147" s="55" t="s">
        <v>154</v>
      </c>
    </row>
    <row r="148" spans="1:7" s="75" customFormat="1" x14ac:dyDescent="0.25">
      <c r="A148" s="54"/>
      <c r="B148" s="7"/>
      <c r="C148" s="7"/>
      <c r="D148" s="55"/>
      <c r="E148" s="66"/>
      <c r="F148" s="55"/>
      <c r="G148" s="55"/>
    </row>
    <row r="149" spans="1:7" s="75" customFormat="1" x14ac:dyDescent="0.25">
      <c r="A149" s="54"/>
      <c r="B149" s="7"/>
      <c r="C149" s="7"/>
      <c r="D149" s="55"/>
      <c r="E149" s="66"/>
      <c r="F149" s="55"/>
      <c r="G149" s="55"/>
    </row>
    <row r="150" spans="1:7" s="76" customFormat="1" x14ac:dyDescent="0.25">
      <c r="A150" s="60" t="s">
        <v>94</v>
      </c>
      <c r="B150" s="60"/>
      <c r="C150" s="60"/>
      <c r="D150" s="65"/>
      <c r="E150" s="63"/>
      <c r="F150" s="65" t="s">
        <v>137</v>
      </c>
      <c r="G150" s="67" t="s">
        <v>150</v>
      </c>
    </row>
    <row r="151" spans="1:7" s="75" customFormat="1" x14ac:dyDescent="0.25">
      <c r="A151" s="54" t="s">
        <v>87</v>
      </c>
      <c r="B151" s="7" t="s">
        <v>34</v>
      </c>
      <c r="C151" s="7">
        <v>2500</v>
      </c>
      <c r="D151" s="55">
        <v>130775</v>
      </c>
      <c r="E151" s="55">
        <v>130775</v>
      </c>
      <c r="F151" s="55"/>
      <c r="G151" s="55"/>
    </row>
    <row r="152" spans="1:7" s="75" customFormat="1" x14ac:dyDescent="0.25">
      <c r="A152" s="54"/>
      <c r="B152" s="7"/>
      <c r="C152" s="7"/>
      <c r="D152" s="55"/>
      <c r="E152" s="66"/>
      <c r="F152" s="55"/>
      <c r="G152" s="55"/>
    </row>
    <row r="153" spans="1:7" s="75" customFormat="1" x14ac:dyDescent="0.25">
      <c r="A153" s="54"/>
      <c r="B153" s="7"/>
      <c r="C153" s="7"/>
      <c r="D153" s="55"/>
      <c r="E153" s="55"/>
      <c r="F153" s="55"/>
      <c r="G153" s="55"/>
    </row>
    <row r="154" spans="1:7" s="78" customFormat="1" x14ac:dyDescent="0.25">
      <c r="A154" s="72" t="s">
        <v>138</v>
      </c>
      <c r="B154" s="60"/>
      <c r="C154" s="60"/>
      <c r="D154" s="65"/>
      <c r="E154" s="65"/>
      <c r="F154" s="65" t="s">
        <v>175</v>
      </c>
      <c r="G154" s="67" t="s">
        <v>151</v>
      </c>
    </row>
    <row r="155" spans="1:7" s="75" customFormat="1" x14ac:dyDescent="0.25">
      <c r="A155" s="54"/>
      <c r="B155" s="7"/>
      <c r="C155" s="7"/>
      <c r="D155" s="55"/>
      <c r="E155" s="55"/>
      <c r="F155" s="55"/>
      <c r="G155" s="55"/>
    </row>
    <row r="156" spans="1:7" s="75" customFormat="1" x14ac:dyDescent="0.25">
      <c r="A156" s="69" t="s">
        <v>119</v>
      </c>
      <c r="B156" s="7" t="s">
        <v>14</v>
      </c>
      <c r="C156" s="7">
        <v>3</v>
      </c>
      <c r="D156" s="55">
        <v>141.23699999999999</v>
      </c>
      <c r="E156" s="55">
        <v>141.23699999999999</v>
      </c>
      <c r="F156" s="55"/>
      <c r="G156" s="55"/>
    </row>
    <row r="157" spans="1:7" s="75" customFormat="1" x14ac:dyDescent="0.25">
      <c r="A157" s="69" t="s">
        <v>120</v>
      </c>
      <c r="B157" s="7" t="s">
        <v>14</v>
      </c>
      <c r="C157" s="7">
        <v>6</v>
      </c>
      <c r="D157" s="55">
        <v>408.01800000000003</v>
      </c>
      <c r="E157" s="55">
        <v>408.01800000000003</v>
      </c>
      <c r="F157" s="55"/>
      <c r="G157" s="55"/>
    </row>
    <row r="158" spans="1:7" s="75" customFormat="1" x14ac:dyDescent="0.25">
      <c r="A158" s="69"/>
      <c r="B158" s="7"/>
      <c r="C158" s="7"/>
      <c r="D158" s="55"/>
      <c r="E158" s="66"/>
      <c r="F158" s="55"/>
      <c r="G158" s="55"/>
    </row>
    <row r="159" spans="1:7" s="75" customFormat="1" x14ac:dyDescent="0.25">
      <c r="A159" s="54"/>
      <c r="B159" s="7"/>
      <c r="C159" s="7"/>
      <c r="D159" s="55"/>
      <c r="E159" s="55"/>
      <c r="F159" s="55"/>
      <c r="G159" s="55"/>
    </row>
    <row r="160" spans="1:7" s="75" customFormat="1" x14ac:dyDescent="0.25">
      <c r="A160" s="60" t="s">
        <v>121</v>
      </c>
      <c r="B160" s="59"/>
      <c r="C160" s="59"/>
      <c r="D160" s="63"/>
      <c r="E160" s="63"/>
      <c r="F160" s="63" t="s">
        <v>166</v>
      </c>
      <c r="G160" s="63" t="s">
        <v>69</v>
      </c>
    </row>
    <row r="161" spans="1:7" s="75" customFormat="1" x14ac:dyDescent="0.25">
      <c r="A161" s="54" t="s">
        <v>122</v>
      </c>
      <c r="B161" s="7" t="s">
        <v>13</v>
      </c>
      <c r="C161" s="7">
        <v>1</v>
      </c>
      <c r="D161" s="55">
        <v>19159.887097999999</v>
      </c>
      <c r="E161" s="55">
        <v>19159.887097999999</v>
      </c>
      <c r="F161" s="55"/>
      <c r="G161" s="55"/>
    </row>
    <row r="162" spans="1:7" s="75" customFormat="1" x14ac:dyDescent="0.25">
      <c r="A162" s="68"/>
      <c r="B162" s="68"/>
      <c r="C162" s="7"/>
      <c r="D162" s="7"/>
      <c r="E162" s="66"/>
      <c r="F162" s="7"/>
      <c r="G162" s="7"/>
    </row>
    <row r="163" spans="1:7" s="75" customFormat="1" x14ac:dyDescent="0.25">
      <c r="A163" s="74"/>
      <c r="B163" s="74"/>
      <c r="C163" s="73"/>
      <c r="D163" s="73"/>
      <c r="E163" s="73"/>
      <c r="F163" s="73"/>
      <c r="G163" s="73"/>
    </row>
    <row r="164" spans="1:7" s="75" customFormat="1" x14ac:dyDescent="0.25">
      <c r="A164" s="74"/>
      <c r="B164" s="74"/>
      <c r="C164" s="73"/>
      <c r="D164" s="73" t="s">
        <v>5</v>
      </c>
      <c r="E164" s="80">
        <f>SUM(E5:E162)</f>
        <v>4447671.8364934009</v>
      </c>
      <c r="F164" s="73"/>
      <c r="G164" s="73"/>
    </row>
    <row r="165" spans="1:7" s="75" customFormat="1" x14ac:dyDescent="0.25">
      <c r="A165" s="74"/>
      <c r="B165" s="74"/>
      <c r="C165" s="73"/>
      <c r="D165" s="73"/>
      <c r="E165" s="81"/>
      <c r="F165" s="73"/>
      <c r="G165" s="73"/>
    </row>
    <row r="166" spans="1:7" s="75" customFormat="1" x14ac:dyDescent="0.25">
      <c r="A166" s="74"/>
      <c r="B166" s="74"/>
      <c r="C166" s="73"/>
      <c r="D166" s="73"/>
      <c r="E166" s="73"/>
      <c r="F166" s="73"/>
      <c r="G166" s="73"/>
    </row>
  </sheetData>
  <autoFilter ref="A4:G4" xr:uid="{00000000-0001-0000-0000-000000000000}"/>
  <sortState xmlns:xlrd2="http://schemas.microsoft.com/office/spreadsheetml/2017/richdata2" ref="A51:E81">
    <sortCondition ref="A51:A81"/>
  </sortState>
  <mergeCells count="9">
    <mergeCell ref="E164:E165"/>
    <mergeCell ref="A1:G1"/>
    <mergeCell ref="G3:G4"/>
    <mergeCell ref="E3:E4"/>
    <mergeCell ref="F3:F4"/>
    <mergeCell ref="A3:A4"/>
    <mergeCell ref="B3:B4"/>
    <mergeCell ref="C3:C4"/>
    <mergeCell ref="D3:D4"/>
  </mergeCells>
  <phoneticPr fontId="4" type="noConversion"/>
  <conditionalFormatting sqref="E8:F161">
    <cfRule type="expression" dxfId="38" priority="1">
      <formula>#REF!="GERGERAL"</formula>
    </cfRule>
  </conditionalFormatting>
  <conditionalFormatting sqref="E109:F157">
    <cfRule type="expression" dxfId="37" priority="2">
      <formula>#REF!="PRESIDENCIA"</formula>
    </cfRule>
    <cfRule type="expression" dxfId="36" priority="3">
      <formula>#REF!="CED"</formula>
    </cfRule>
    <cfRule type="expression" dxfId="35" priority="4">
      <formula>#REF!="CATHIS"</formula>
    </cfRule>
    <cfRule type="expression" dxfId="34" priority="5">
      <formula>#REF!="CPUA"</formula>
    </cfRule>
    <cfRule type="expression" dxfId="33" priority="6">
      <formula>#REF!="CEP"</formula>
    </cfRule>
    <cfRule type="expression" dxfId="32" priority="7">
      <formula>#REF!="ASSESP"</formula>
    </cfRule>
    <cfRule type="expression" dxfId="31" priority="8">
      <formula>#REF!="GERAF"</formula>
    </cfRule>
    <cfRule type="expression" dxfId="30" priority="9">
      <formula>#REF!="GERFISC"</formula>
    </cfRule>
    <cfRule type="expression" dxfId="29" priority="10">
      <formula>#REF!="CORTSI"</formula>
    </cfRule>
    <cfRule type="expression" dxfId="28" priority="11">
      <formula>#REF!="CEF"</formula>
    </cfRule>
    <cfRule type="expression" dxfId="27" priority="12">
      <formula>#REF!="GERTEC"</formula>
    </cfRule>
    <cfRule type="expression" dxfId="26" priority="13">
      <formula>#REF!="ASSJUR"</formula>
    </cfRule>
  </conditionalFormatting>
  <conditionalFormatting sqref="F5 A52:D63 A64:A66 C64:D66 B64:B67 D67 A68:D74 B75:D79 A80:D81 D82 B130:D130 A131:D133 D134 A136:D136 A138:D140 B156:D158">
    <cfRule type="expression" dxfId="25" priority="85">
      <formula>#REF!="ASSESP"</formula>
    </cfRule>
    <cfRule type="expression" dxfId="24" priority="86">
      <formula>#REF!="GERAF"</formula>
    </cfRule>
    <cfRule type="expression" dxfId="23" priority="87">
      <formula>#REF!="GERFISC"</formula>
    </cfRule>
    <cfRule type="expression" dxfId="22" priority="88">
      <formula>#REF!="CORTSI"</formula>
    </cfRule>
    <cfRule type="expression" dxfId="21" priority="89">
      <formula>#REF!="CEF"</formula>
    </cfRule>
    <cfRule type="expression" dxfId="20" priority="90">
      <formula>#REF!="GERTEC"</formula>
    </cfRule>
    <cfRule type="expression" dxfId="19" priority="91">
      <formula>#REF!="ASSJUR"</formula>
    </cfRule>
    <cfRule type="expression" dxfId="18" priority="79">
      <formula>#REF!="GERGERAL"</formula>
    </cfRule>
    <cfRule type="expression" dxfId="17" priority="80">
      <formula>#REF!="PRESIDENCIA"</formula>
    </cfRule>
    <cfRule type="expression" dxfId="16" priority="81">
      <formula>#REF!="CED"</formula>
    </cfRule>
    <cfRule type="expression" dxfId="15" priority="82">
      <formula>#REF!="CATHIS"</formula>
    </cfRule>
    <cfRule type="expression" dxfId="14" priority="83">
      <formula>#REF!="CPUA"</formula>
    </cfRule>
    <cfRule type="expression" dxfId="13" priority="84">
      <formula>#REF!="CEP"</formula>
    </cfRule>
  </conditionalFormatting>
  <conditionalFormatting sqref="G5:G161 A6:F7 A8:D28 A30:D50 B51:E51 A83:D123 A143:D155 A159:E161 E162">
    <cfRule type="expression" dxfId="12" priority="66">
      <formula>#REF!="GERGERAL"</formula>
    </cfRule>
  </conditionalFormatting>
  <conditionalFormatting sqref="G5:G161 A6:F7 A8:D28 E8:F108 A30:D50 B51:E51 A83:D123 A143:D155 E158:F161 A159:E161 E162">
    <cfRule type="expression" dxfId="11" priority="67">
      <formula>#REF!="PRESIDENCIA"</formula>
    </cfRule>
    <cfRule type="expression" dxfId="10" priority="68">
      <formula>#REF!="CED"</formula>
    </cfRule>
    <cfRule type="expression" dxfId="9" priority="69">
      <formula>#REF!="CATHIS"</formula>
    </cfRule>
    <cfRule type="expression" dxfId="8" priority="70">
      <formula>#REF!="CPUA"</formula>
    </cfRule>
    <cfRule type="expression" dxfId="7" priority="71">
      <formula>#REF!="CEP"</formula>
    </cfRule>
    <cfRule type="expression" dxfId="6" priority="73">
      <formula>#REF!="GERAF"</formula>
    </cfRule>
    <cfRule type="expression" dxfId="5" priority="74">
      <formula>#REF!="GERFISC"</formula>
    </cfRule>
    <cfRule type="expression" dxfId="4" priority="75">
      <formula>#REF!="CORTSI"</formula>
    </cfRule>
    <cfRule type="expression" dxfId="3" priority="76">
      <formula>#REF!="CEF"</formula>
    </cfRule>
    <cfRule type="expression" dxfId="2" priority="77">
      <formula>#REF!="GERTEC"</formula>
    </cfRule>
    <cfRule type="expression" dxfId="1" priority="78">
      <formula>#REF!="ASSJUR"</formula>
    </cfRule>
    <cfRule type="expression" dxfId="0" priority="72">
      <formula>#REF!="ASSESP"</formula>
    </cfRule>
  </conditionalFormatting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3"/>
  <sheetViews>
    <sheetView zoomScale="80" zoomScaleNormal="80" workbookViewId="0">
      <selection activeCell="B18" sqref="B18:B38"/>
    </sheetView>
  </sheetViews>
  <sheetFormatPr defaultRowHeight="15" x14ac:dyDescent="0.25"/>
  <cols>
    <col min="2" max="2" width="33.85546875" customWidth="1"/>
    <col min="3" max="3" width="59.28515625" customWidth="1"/>
    <col min="4" max="4" width="26.28515625" customWidth="1"/>
    <col min="5" max="5" width="23.7109375" customWidth="1"/>
    <col min="6" max="6" width="16.140625" customWidth="1"/>
    <col min="7" max="7" width="13.5703125" customWidth="1"/>
    <col min="8" max="8" width="12.7109375" customWidth="1"/>
  </cols>
  <sheetData>
    <row r="1" spans="2:8" ht="15.75" thickBot="1" x14ac:dyDescent="0.3"/>
    <row r="2" spans="2:8" ht="15.75" thickBot="1" x14ac:dyDescent="0.3">
      <c r="D2" s="51" t="s">
        <v>2</v>
      </c>
      <c r="E2" s="52" t="s">
        <v>3</v>
      </c>
      <c r="F2" s="52" t="s">
        <v>4</v>
      </c>
      <c r="G2" s="52" t="s">
        <v>6</v>
      </c>
      <c r="H2" s="53" t="s">
        <v>7</v>
      </c>
    </row>
    <row r="3" spans="2:8" x14ac:dyDescent="0.25">
      <c r="B3" s="85" t="s">
        <v>8</v>
      </c>
      <c r="C3" s="28"/>
      <c r="D3" s="10"/>
      <c r="E3" s="49"/>
      <c r="F3" s="50"/>
      <c r="G3" s="20"/>
      <c r="H3" s="24"/>
    </row>
    <row r="4" spans="2:8" x14ac:dyDescent="0.25">
      <c r="B4" s="86"/>
      <c r="C4" s="15"/>
      <c r="D4" s="1"/>
      <c r="E4" s="3"/>
      <c r="F4" s="47"/>
      <c r="G4" s="2"/>
      <c r="H4" s="25"/>
    </row>
    <row r="5" spans="2:8" x14ac:dyDescent="0.25">
      <c r="B5" s="86"/>
      <c r="C5" s="15"/>
      <c r="D5" s="1"/>
      <c r="E5" s="43"/>
      <c r="F5" s="47"/>
      <c r="G5" s="2"/>
      <c r="H5" s="25"/>
    </row>
    <row r="6" spans="2:8" x14ac:dyDescent="0.25">
      <c r="B6" s="86"/>
      <c r="C6" s="16"/>
      <c r="D6" s="4"/>
      <c r="E6" s="44"/>
      <c r="F6" s="47"/>
      <c r="G6" s="5"/>
      <c r="H6" s="25"/>
    </row>
    <row r="7" spans="2:8" x14ac:dyDescent="0.25">
      <c r="B7" s="86"/>
      <c r="C7" s="17"/>
      <c r="D7" s="1"/>
      <c r="E7" s="13"/>
      <c r="F7" s="47"/>
      <c r="G7" s="2"/>
      <c r="H7" s="25"/>
    </row>
    <row r="8" spans="2:8" x14ac:dyDescent="0.25">
      <c r="B8" s="86"/>
      <c r="C8" s="9"/>
      <c r="D8" s="1"/>
      <c r="E8" s="18"/>
      <c r="F8" s="47"/>
      <c r="G8" s="2"/>
      <c r="H8" s="24"/>
    </row>
    <row r="9" spans="2:8" x14ac:dyDescent="0.25">
      <c r="B9" s="86"/>
      <c r="C9" s="9"/>
      <c r="D9" s="1"/>
      <c r="E9" s="18"/>
      <c r="F9" s="47"/>
      <c r="G9" s="2"/>
      <c r="H9" s="24"/>
    </row>
    <row r="10" spans="2:8" x14ac:dyDescent="0.25">
      <c r="B10" s="86"/>
      <c r="C10" s="9"/>
      <c r="D10" s="1"/>
      <c r="E10" s="18"/>
      <c r="F10" s="47"/>
      <c r="G10" s="2"/>
      <c r="H10" s="24"/>
    </row>
    <row r="11" spans="2:8" x14ac:dyDescent="0.25">
      <c r="B11" s="86"/>
      <c r="C11" s="9"/>
      <c r="D11" s="1"/>
      <c r="E11" s="18"/>
      <c r="F11" s="47"/>
      <c r="G11" s="2"/>
      <c r="H11" s="24"/>
    </row>
    <row r="12" spans="2:8" ht="15.75" thickBot="1" x14ac:dyDescent="0.3">
      <c r="B12" s="87"/>
      <c r="C12" s="31"/>
      <c r="D12" s="32"/>
      <c r="E12" s="33"/>
      <c r="F12" s="48"/>
      <c r="G12" s="34"/>
      <c r="H12" s="26"/>
    </row>
    <row r="13" spans="2:8" x14ac:dyDescent="0.25">
      <c r="B13" s="11"/>
      <c r="C13" s="23"/>
      <c r="D13" s="11"/>
      <c r="E13" s="37"/>
      <c r="F13" s="38"/>
      <c r="G13" s="11"/>
      <c r="H13" s="6"/>
    </row>
    <row r="14" spans="2:8" x14ac:dyDescent="0.25">
      <c r="B14" s="11"/>
      <c r="C14" s="23"/>
      <c r="D14" s="11"/>
      <c r="E14" s="37"/>
      <c r="F14" s="38"/>
      <c r="G14" s="11"/>
      <c r="H14" s="6"/>
    </row>
    <row r="15" spans="2:8" ht="15.75" thickBot="1" x14ac:dyDescent="0.3">
      <c r="B15" s="11"/>
      <c r="C15" s="23"/>
      <c r="D15" s="11"/>
      <c r="E15" s="37"/>
      <c r="F15" s="38"/>
      <c r="G15" s="11"/>
      <c r="H15" s="6"/>
    </row>
    <row r="16" spans="2:8" ht="15.75" thickBot="1" x14ac:dyDescent="0.3">
      <c r="B16" s="11"/>
      <c r="C16" s="23"/>
      <c r="D16" s="11"/>
      <c r="E16" s="45">
        <f>SUM(E3:E12)</f>
        <v>0</v>
      </c>
      <c r="F16" s="46">
        <f>SUM(F3:F12)</f>
        <v>0</v>
      </c>
      <c r="G16" s="11"/>
      <c r="H16" s="6"/>
    </row>
    <row r="17" spans="2:8" ht="15.75" thickBot="1" x14ac:dyDescent="0.3"/>
    <row r="18" spans="2:8" x14ac:dyDescent="0.25">
      <c r="B18" s="85" t="s">
        <v>9</v>
      </c>
      <c r="C18" s="35"/>
      <c r="D18" s="29"/>
      <c r="E18" s="39"/>
      <c r="F18" s="12"/>
      <c r="G18" s="30"/>
      <c r="H18" s="27"/>
    </row>
    <row r="19" spans="2:8" x14ac:dyDescent="0.25">
      <c r="B19" s="86"/>
      <c r="C19" s="17"/>
      <c r="D19" s="1"/>
      <c r="E19" s="18"/>
      <c r="F19" s="18"/>
      <c r="G19" s="2"/>
      <c r="H19" s="25"/>
    </row>
    <row r="20" spans="2:8" x14ac:dyDescent="0.25">
      <c r="B20" s="86"/>
      <c r="C20" s="17"/>
      <c r="D20" s="1"/>
      <c r="E20" s="18"/>
      <c r="F20" s="18"/>
      <c r="G20" s="2"/>
      <c r="H20" s="25"/>
    </row>
    <row r="21" spans="2:8" x14ac:dyDescent="0.25">
      <c r="B21" s="86"/>
      <c r="C21" s="17"/>
      <c r="D21" s="1"/>
      <c r="E21" s="18"/>
      <c r="F21" s="18"/>
      <c r="G21" s="2"/>
      <c r="H21" s="25"/>
    </row>
    <row r="22" spans="2:8" x14ac:dyDescent="0.25">
      <c r="B22" s="86"/>
      <c r="C22" s="17"/>
      <c r="D22" s="1"/>
      <c r="E22" s="18"/>
      <c r="F22" s="18"/>
      <c r="G22" s="2"/>
      <c r="H22" s="25"/>
    </row>
    <row r="23" spans="2:8" ht="30" customHeight="1" x14ac:dyDescent="0.25">
      <c r="B23" s="86"/>
      <c r="C23" s="17"/>
      <c r="D23" s="1"/>
      <c r="E23" s="18"/>
      <c r="F23" s="18"/>
      <c r="G23" s="2"/>
      <c r="H23" s="25"/>
    </row>
    <row r="24" spans="2:8" x14ac:dyDescent="0.25">
      <c r="B24" s="86"/>
      <c r="C24" s="17"/>
      <c r="D24" s="1"/>
      <c r="E24" s="18"/>
      <c r="F24" s="18"/>
      <c r="G24" s="2"/>
      <c r="H24" s="25"/>
    </row>
    <row r="25" spans="2:8" x14ac:dyDescent="0.25">
      <c r="B25" s="86"/>
      <c r="C25" s="17"/>
      <c r="D25" s="1"/>
      <c r="E25" s="18"/>
      <c r="F25" s="12"/>
      <c r="G25" s="2"/>
      <c r="H25" s="25"/>
    </row>
    <row r="26" spans="2:8" x14ac:dyDescent="0.25">
      <c r="B26" s="86"/>
      <c r="C26" s="17"/>
      <c r="D26" s="1"/>
      <c r="E26" s="18"/>
      <c r="F26" s="12"/>
      <c r="G26" s="2"/>
      <c r="H26" s="25"/>
    </row>
    <row r="27" spans="2:8" x14ac:dyDescent="0.25">
      <c r="B27" s="86"/>
      <c r="C27" s="17"/>
      <c r="D27" s="1"/>
      <c r="E27" s="18"/>
      <c r="F27" s="12"/>
      <c r="G27" s="2"/>
      <c r="H27" s="25"/>
    </row>
    <row r="28" spans="2:8" x14ac:dyDescent="0.25">
      <c r="B28" s="86"/>
      <c r="C28" s="9"/>
      <c r="D28" s="1"/>
      <c r="E28" s="18"/>
      <c r="F28" s="12"/>
      <c r="G28" s="2"/>
      <c r="H28" s="24"/>
    </row>
    <row r="29" spans="2:8" x14ac:dyDescent="0.25">
      <c r="B29" s="86"/>
      <c r="C29" s="9"/>
      <c r="D29" s="1"/>
      <c r="E29" s="18"/>
      <c r="F29" s="12"/>
      <c r="G29" s="2"/>
      <c r="H29" s="24"/>
    </row>
    <row r="30" spans="2:8" x14ac:dyDescent="0.25">
      <c r="B30" s="86"/>
      <c r="C30" s="9"/>
      <c r="D30" s="1"/>
      <c r="E30" s="18"/>
      <c r="F30" s="12"/>
      <c r="G30" s="2"/>
      <c r="H30" s="24"/>
    </row>
    <row r="31" spans="2:8" x14ac:dyDescent="0.25">
      <c r="B31" s="86"/>
      <c r="C31" s="9"/>
      <c r="D31" s="1"/>
      <c r="E31" s="18"/>
      <c r="F31" s="12"/>
      <c r="G31" s="2"/>
      <c r="H31" s="24"/>
    </row>
    <row r="32" spans="2:8" x14ac:dyDescent="0.25">
      <c r="B32" s="86"/>
      <c r="C32" s="9"/>
      <c r="D32" s="1"/>
      <c r="E32" s="18"/>
      <c r="F32" s="12"/>
      <c r="G32" s="2"/>
      <c r="H32" s="24"/>
    </row>
    <row r="33" spans="2:8" x14ac:dyDescent="0.25">
      <c r="B33" s="86"/>
      <c r="C33" s="9"/>
      <c r="D33" s="1"/>
      <c r="E33" s="18"/>
      <c r="F33" s="12"/>
      <c r="G33" s="2"/>
      <c r="H33" s="24"/>
    </row>
    <row r="34" spans="2:8" x14ac:dyDescent="0.25">
      <c r="B34" s="86"/>
      <c r="C34" s="9"/>
      <c r="D34" s="1"/>
      <c r="E34" s="18"/>
      <c r="F34" s="12"/>
      <c r="G34" s="2"/>
      <c r="H34" s="24"/>
    </row>
    <row r="35" spans="2:8" x14ac:dyDescent="0.25">
      <c r="B35" s="86"/>
      <c r="C35" s="9"/>
      <c r="D35" s="1"/>
      <c r="E35" s="18"/>
      <c r="F35" s="12"/>
      <c r="G35" s="2"/>
      <c r="H35" s="24"/>
    </row>
    <row r="36" spans="2:8" x14ac:dyDescent="0.25">
      <c r="B36" s="86"/>
      <c r="C36" s="9"/>
      <c r="D36" s="1"/>
      <c r="E36" s="18"/>
      <c r="F36" s="12"/>
      <c r="G36" s="2"/>
      <c r="H36" s="24"/>
    </row>
    <row r="37" spans="2:8" x14ac:dyDescent="0.25">
      <c r="B37" s="86"/>
      <c r="C37" s="9"/>
      <c r="D37" s="1"/>
      <c r="E37" s="18"/>
      <c r="F37" s="12"/>
      <c r="G37" s="2"/>
      <c r="H37" s="14"/>
    </row>
    <row r="38" spans="2:8" ht="15.75" thickBot="1" x14ac:dyDescent="0.3">
      <c r="B38" s="87"/>
      <c r="C38" s="8"/>
      <c r="D38" s="10"/>
      <c r="E38" s="19"/>
      <c r="F38" s="20"/>
      <c r="G38" s="10"/>
      <c r="H38" s="21"/>
    </row>
    <row r="39" spans="2:8" x14ac:dyDescent="0.25">
      <c r="C39" s="88" t="s">
        <v>5</v>
      </c>
      <c r="D39" s="88"/>
      <c r="E39" s="37">
        <f>SUM(F18:F38)</f>
        <v>0</v>
      </c>
      <c r="F39" s="38"/>
      <c r="G39" s="11"/>
      <c r="H39" s="6"/>
    </row>
    <row r="40" spans="2:8" ht="15.75" thickBot="1" x14ac:dyDescent="0.3">
      <c r="C40" s="23"/>
      <c r="D40" s="11"/>
      <c r="E40" s="37"/>
      <c r="F40" s="38"/>
      <c r="G40" s="11"/>
      <c r="H40" s="6"/>
    </row>
    <row r="41" spans="2:8" x14ac:dyDescent="0.25">
      <c r="B41" s="85" t="s">
        <v>10</v>
      </c>
      <c r="C41" s="35"/>
      <c r="D41" s="29"/>
      <c r="E41" s="29"/>
      <c r="F41" s="40"/>
    </row>
    <row r="42" spans="2:8" x14ac:dyDescent="0.25">
      <c r="B42" s="86"/>
      <c r="C42" s="17"/>
      <c r="D42" s="1"/>
      <c r="E42" s="1"/>
      <c r="F42" s="41"/>
    </row>
    <row r="43" spans="2:8" ht="15.75" thickBot="1" x14ac:dyDescent="0.3">
      <c r="B43" s="87"/>
      <c r="C43" s="36"/>
      <c r="D43" s="32"/>
      <c r="E43" s="32"/>
      <c r="F43" s="42"/>
    </row>
  </sheetData>
  <mergeCells count="4">
    <mergeCell ref="B3:B12"/>
    <mergeCell ref="B41:B43"/>
    <mergeCell ref="B18:B38"/>
    <mergeCell ref="C39:D39"/>
  </mergeCells>
  <dataValidations count="1">
    <dataValidation type="list" allowBlank="1" showInputMessage="1" showErrorMessage="1" sqref="G3:G7 F41:F43 G18:G27 H3:H16 H18:H40" xr:uid="{00000000-0002-0000-02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PLANEJAMENTO</vt:lpstr>
      <vt:lpstr>Grupos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Usuário</cp:lastModifiedBy>
  <cp:lastPrinted>2025-04-09T12:30:55Z</cp:lastPrinted>
  <dcterms:created xsi:type="dcterms:W3CDTF">2019-12-10T13:02:30Z</dcterms:created>
  <dcterms:modified xsi:type="dcterms:W3CDTF">2025-12-05T19:49:32Z</dcterms:modified>
</cp:coreProperties>
</file>