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phabi\Downloads\PAC - RIBEIRÃO CLARO\"/>
    </mc:Choice>
  </mc:AlternateContent>
  <xr:revisionPtr revIDLastSave="0" documentId="13_ncr:1_{D3DABCCA-B829-4820-A995-57514729BA36}" xr6:coauthVersionLast="47" xr6:coauthVersionMax="47" xr10:uidLastSave="{00000000-0000-0000-0000-000000000000}"/>
  <bookViews>
    <workbookView xWindow="-108" yWindow="-108" windowWidth="23256" windowHeight="12456" tabRatio="815" xr2:uid="{00000000-000D-0000-FFFF-FFFF00000000}"/>
  </bookViews>
  <sheets>
    <sheet name="PLANEJAMENTO" sheetId="12" r:id="rId1"/>
    <sheet name="Grupos" sheetId="17" state="hidden" r:id="rId2"/>
  </sheets>
  <externalReferences>
    <externalReference r:id="rId3"/>
    <externalReference r:id="rId4"/>
  </externalReferences>
  <definedNames>
    <definedName name="_xlnm._FilterDatabase" localSheetId="0" hidden="1">PLANEJAMENTO!$A$4:$H$4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2" l="1"/>
  <c r="F23" i="12" s="1"/>
  <c r="E128" i="12"/>
  <c r="F128" i="12" s="1"/>
  <c r="E148" i="12"/>
  <c r="F148" i="12" s="1"/>
  <c r="E179" i="12"/>
  <c r="F179" i="12" s="1"/>
  <c r="E57" i="12"/>
  <c r="F57" i="12" s="1"/>
  <c r="E127" i="12"/>
  <c r="F127" i="12" s="1"/>
  <c r="E129" i="12"/>
  <c r="F129" i="12" s="1"/>
  <c r="E159" i="12"/>
  <c r="F159" i="12" s="1"/>
  <c r="E197" i="12"/>
  <c r="F197" i="12" s="1"/>
  <c r="E96" i="12"/>
  <c r="F96" i="12" s="1"/>
  <c r="E10" i="12"/>
  <c r="F10" i="12" s="1"/>
  <c r="F11" i="12" s="1"/>
  <c r="E84" i="12"/>
  <c r="F84" i="12" s="1"/>
  <c r="E90" i="12"/>
  <c r="F90" i="12" s="1"/>
  <c r="E161" i="12"/>
  <c r="F161" i="12" s="1"/>
  <c r="E85" i="12"/>
  <c r="F85" i="12" s="1"/>
  <c r="E87" i="12"/>
  <c r="F87" i="12" s="1"/>
  <c r="E93" i="12"/>
  <c r="F93" i="12" s="1"/>
  <c r="E207" i="12"/>
  <c r="F207" i="12" s="1"/>
  <c r="F208" i="12" s="1"/>
  <c r="E203" i="12"/>
  <c r="F203" i="12" s="1"/>
  <c r="E202" i="12"/>
  <c r="F202" i="12" s="1"/>
  <c r="E196" i="12"/>
  <c r="F196" i="12" s="1"/>
  <c r="E141" i="12"/>
  <c r="F141" i="12" s="1"/>
  <c r="E160" i="12"/>
  <c r="F160" i="12" s="1"/>
  <c r="E79" i="12"/>
  <c r="F79" i="12" s="1"/>
  <c r="E162" i="12"/>
  <c r="F162" i="12" s="1"/>
  <c r="E163" i="12"/>
  <c r="F163" i="12" s="1"/>
  <c r="E164" i="12"/>
  <c r="F164" i="12" s="1"/>
  <c r="E165" i="12"/>
  <c r="F165" i="12" s="1"/>
  <c r="E146" i="12"/>
  <c r="F146" i="12" s="1"/>
  <c r="E86" i="12"/>
  <c r="F86" i="12" s="1"/>
  <c r="E80" i="12"/>
  <c r="F80" i="12" s="1"/>
  <c r="E14" i="12"/>
  <c r="F14" i="12" s="1"/>
  <c r="F15" i="12" s="1"/>
  <c r="E19" i="12"/>
  <c r="F19" i="12" s="1"/>
  <c r="E20" i="12"/>
  <c r="F20" i="12" s="1"/>
  <c r="E21" i="12"/>
  <c r="F21" i="12" s="1"/>
  <c r="E22" i="12"/>
  <c r="F22" i="12" s="1"/>
  <c r="E29" i="12"/>
  <c r="F29" i="12" s="1"/>
  <c r="F30" i="12" s="1"/>
  <c r="E33" i="12"/>
  <c r="F33" i="12" s="1"/>
  <c r="F34" i="12" s="1"/>
  <c r="E37" i="12"/>
  <c r="F37" i="12" s="1"/>
  <c r="F38" i="12" s="1"/>
  <c r="E41" i="12"/>
  <c r="F41" i="12" s="1"/>
  <c r="F42" i="12" s="1"/>
  <c r="E45" i="12"/>
  <c r="F45" i="12" s="1"/>
  <c r="E46" i="12"/>
  <c r="F46" i="12" s="1"/>
  <c r="E47" i="12"/>
  <c r="F47" i="12" s="1"/>
  <c r="E48" i="12"/>
  <c r="F48" i="12" s="1"/>
  <c r="E49" i="12"/>
  <c r="F49" i="12" s="1"/>
  <c r="E50" i="12"/>
  <c r="F50" i="12" s="1"/>
  <c r="E51" i="12"/>
  <c r="F51" i="12" s="1"/>
  <c r="E52" i="12"/>
  <c r="F52" i="12" s="1"/>
  <c r="E53" i="12"/>
  <c r="F53" i="12" s="1"/>
  <c r="E54" i="12"/>
  <c r="F54" i="12" s="1"/>
  <c r="E55" i="12"/>
  <c r="F55" i="12" s="1"/>
  <c r="E56" i="12"/>
  <c r="F56" i="12" s="1"/>
  <c r="E58" i="12"/>
  <c r="F58" i="12" s="1"/>
  <c r="E59" i="12"/>
  <c r="F59" i="12" s="1"/>
  <c r="E64" i="12"/>
  <c r="F64" i="12" s="1"/>
  <c r="E65" i="12"/>
  <c r="F65" i="12" s="1"/>
  <c r="E66" i="12"/>
  <c r="F66" i="12" s="1"/>
  <c r="E67" i="12"/>
  <c r="F67" i="12" s="1"/>
  <c r="E71" i="12"/>
  <c r="F71" i="12" s="1"/>
  <c r="E72" i="12"/>
  <c r="F72" i="12" s="1"/>
  <c r="E106" i="12"/>
  <c r="F106" i="12" s="1"/>
  <c r="E100" i="12"/>
  <c r="F100" i="12" s="1"/>
  <c r="E101" i="12"/>
  <c r="F101" i="12" s="1"/>
  <c r="E102" i="12"/>
  <c r="F102" i="12" s="1"/>
  <c r="E103" i="12"/>
  <c r="F103" i="12" s="1"/>
  <c r="E104" i="12"/>
  <c r="F104" i="12" s="1"/>
  <c r="E105" i="12"/>
  <c r="F105" i="12" s="1"/>
  <c r="E99" i="12"/>
  <c r="F99" i="12" s="1"/>
  <c r="E76" i="12"/>
  <c r="F76" i="12" s="1"/>
  <c r="E77" i="12"/>
  <c r="F77" i="12" s="1"/>
  <c r="E78" i="12"/>
  <c r="F78" i="12" s="1"/>
  <c r="E92" i="12"/>
  <c r="F92" i="12" s="1"/>
  <c r="E95" i="12"/>
  <c r="F95" i="12" s="1"/>
  <c r="E91" i="12"/>
  <c r="F91" i="12" s="1"/>
  <c r="E94" i="12"/>
  <c r="F94" i="12" s="1"/>
  <c r="E97" i="12"/>
  <c r="F97" i="12" s="1"/>
  <c r="E98" i="12"/>
  <c r="F98" i="12" s="1"/>
  <c r="E81" i="12"/>
  <c r="F81" i="12" s="1"/>
  <c r="E82" i="12"/>
  <c r="F82" i="12" s="1"/>
  <c r="E88" i="12"/>
  <c r="F88" i="12" s="1"/>
  <c r="E89" i="12"/>
  <c r="F89" i="12" s="1"/>
  <c r="E83" i="12"/>
  <c r="F83" i="12" s="1"/>
  <c r="E111" i="12"/>
  <c r="F111" i="12" s="1"/>
  <c r="E112" i="12"/>
  <c r="F112" i="12" s="1"/>
  <c r="E113" i="12"/>
  <c r="F113" i="12" s="1"/>
  <c r="E114" i="12"/>
  <c r="F114" i="12" s="1"/>
  <c r="E115" i="12"/>
  <c r="F115" i="12" s="1"/>
  <c r="E116" i="12"/>
  <c r="F116" i="12" s="1"/>
  <c r="E117" i="12"/>
  <c r="F117" i="12" s="1"/>
  <c r="E118" i="12"/>
  <c r="F118" i="12" s="1"/>
  <c r="E119" i="12"/>
  <c r="F119" i="12" s="1"/>
  <c r="E120" i="12"/>
  <c r="F120" i="12" s="1"/>
  <c r="E121" i="12"/>
  <c r="F121" i="12" s="1"/>
  <c r="E122" i="12"/>
  <c r="F122" i="12" s="1"/>
  <c r="E123" i="12"/>
  <c r="F123" i="12" s="1"/>
  <c r="E124" i="12"/>
  <c r="F124" i="12" s="1"/>
  <c r="E125" i="12"/>
  <c r="F125" i="12" s="1"/>
  <c r="E126" i="12"/>
  <c r="F126" i="12" s="1"/>
  <c r="E130" i="12"/>
  <c r="F130" i="12" s="1"/>
  <c r="E134" i="12"/>
  <c r="F134" i="12" s="1"/>
  <c r="E135" i="12"/>
  <c r="F135" i="12" s="1"/>
  <c r="E136" i="12"/>
  <c r="F136" i="12" s="1"/>
  <c r="E140" i="12"/>
  <c r="F140" i="12" s="1"/>
  <c r="E142" i="12"/>
  <c r="F142" i="12" s="1"/>
  <c r="E147" i="12"/>
  <c r="F147" i="12" s="1"/>
  <c r="E149" i="12"/>
  <c r="F149" i="12" s="1"/>
  <c r="E154" i="12"/>
  <c r="F154" i="12" s="1"/>
  <c r="F155" i="12" s="1"/>
  <c r="E166" i="12"/>
  <c r="F166" i="12" s="1"/>
  <c r="E167" i="12"/>
  <c r="F167" i="12" s="1"/>
  <c r="E171" i="12"/>
  <c r="F171" i="12" s="1"/>
  <c r="F172" i="12" s="1"/>
  <c r="E176" i="12"/>
  <c r="F176" i="12" s="1"/>
  <c r="E177" i="12"/>
  <c r="F177" i="12" s="1"/>
  <c r="E178" i="12"/>
  <c r="F178" i="12" s="1"/>
  <c r="E180" i="12"/>
  <c r="F180" i="12" s="1"/>
  <c r="E181" i="12"/>
  <c r="F181" i="12" s="1"/>
  <c r="E185" i="12"/>
  <c r="F185" i="12" s="1"/>
  <c r="F186" i="12" s="1"/>
  <c r="E189" i="12"/>
  <c r="F189" i="12" s="1"/>
  <c r="E190" i="12"/>
  <c r="F190" i="12" s="1"/>
  <c r="E191" i="12"/>
  <c r="F191" i="12" s="1"/>
  <c r="E192" i="12"/>
  <c r="F192" i="12" s="1"/>
  <c r="E198" i="12"/>
  <c r="F198" i="12" s="1"/>
  <c r="E6" i="12"/>
  <c r="F6" i="12" s="1"/>
  <c r="F8" i="12" s="1"/>
  <c r="E39" i="17"/>
  <c r="F26" i="12" l="1"/>
  <c r="F204" i="12"/>
  <c r="F168" i="12"/>
  <c r="F143" i="12"/>
  <c r="F199" i="12"/>
  <c r="F137" i="12"/>
  <c r="F68" i="12"/>
  <c r="F107" i="12"/>
  <c r="F182" i="12"/>
  <c r="F193" i="12"/>
  <c r="F60" i="12"/>
  <c r="F150" i="12"/>
  <c r="F131" i="12"/>
  <c r="F73" i="12"/>
  <c r="F16" i="17"/>
  <c r="E16" i="17"/>
  <c r="A2" i="12" l="1"/>
</calcChain>
</file>

<file path=xl/sharedStrings.xml><?xml version="1.0" encoding="utf-8"?>
<sst xmlns="http://schemas.openxmlformats.org/spreadsheetml/2006/main" count="375" uniqueCount="208">
  <si>
    <t>OBJETO</t>
  </si>
  <si>
    <t>QUANTIDADE</t>
  </si>
  <si>
    <t>Quantidade</t>
  </si>
  <si>
    <t>Valor unitário</t>
  </si>
  <si>
    <t>Valor global</t>
  </si>
  <si>
    <t>TOTAL</t>
  </si>
  <si>
    <t>Mês</t>
  </si>
  <si>
    <t>Setor</t>
  </si>
  <si>
    <t>Materiais de Expediente</t>
  </si>
  <si>
    <t>Equipamentos de Informática</t>
  </si>
  <si>
    <t>Aquisições de copa e cozinha</t>
  </si>
  <si>
    <t>TOTAL ESTIMADO PARA LICITAR</t>
  </si>
  <si>
    <t>PREVISÃO PARA LICITAÇÃO</t>
  </si>
  <si>
    <t>UNIDADE DE MEDIDA</t>
  </si>
  <si>
    <t>SERVIÇO</t>
  </si>
  <si>
    <t>UNIDADE</t>
  </si>
  <si>
    <t>CLASSIFICAÇÃO</t>
  </si>
  <si>
    <t>TARIFA DE ÁGUA E ESGOTO</t>
  </si>
  <si>
    <t>FORNECIMENTO DE ENERGIA ELÉTRICA</t>
  </si>
  <si>
    <t>SERVIÇOS TÉCNICOS PROFISSIONAIS - VETERINÁRIO MATADOURO</t>
  </si>
  <si>
    <t>SERVIÇOS DE APOIO ADMINISTRATIVO - RECEPCIONISTA</t>
  </si>
  <si>
    <t>CALCA-POLYBRIM – BRANCA</t>
  </si>
  <si>
    <t>MESES</t>
  </si>
  <si>
    <t>CAMISETA GOLA V – BRANCA – MALHA PV</t>
  </si>
  <si>
    <t>GALÃO</t>
  </si>
  <si>
    <t>PNEUS 185/65 R 14 MEDIDA: 185/65R14</t>
  </si>
  <si>
    <t>14,9X24 CAMARAS DE AR BICO/ROSCA</t>
  </si>
  <si>
    <t>18,4X30 CAMARAS DE AR BICO/ROSCA</t>
  </si>
  <si>
    <t>18,4X34 CAMARAS DE AR BICO/ROSCA</t>
  </si>
  <si>
    <t>SERVICO DE REMENDO DE PNEUS EM VEICULOS MEDIOS (VANS E CAMINIONETES)</t>
  </si>
  <si>
    <t>SERVICO DE MONTAGEM OU TROCA DE PNEUS EM VEICULOS LEVES (CARROS E PICK-UPS)</t>
  </si>
  <si>
    <t>SERVICO DE MONTAGEM OU TROCA DE PNEUS EM EQUIPAMENTOS PESADOS (MAQUINAS E TRATORES)</t>
  </si>
  <si>
    <t>VULCANIZACAO DE PNEUS EQUIPAMENTOS PESADOS (MAQUINAS E TRATORES)</t>
  </si>
  <si>
    <t>NITROGENIO LIQUIDO</t>
  </si>
  <si>
    <t>LITRO</t>
  </si>
  <si>
    <t>DESRATIZACAO E DEDETIZACAO</t>
  </si>
  <si>
    <t>FACA RECOLHEDOR JF - PEÇA</t>
  </si>
  <si>
    <t>PEÇAS</t>
  </si>
  <si>
    <t>LOCACAO DE IMOVEL - SECRETARIA MUNICIPAL DE AGRICULTURA</t>
  </si>
  <si>
    <t>HORAS</t>
  </si>
  <si>
    <t>HIPOCLORITO DE SODIO 11%</t>
  </si>
  <si>
    <t>LITROS</t>
  </si>
  <si>
    <t>ACIDO NITRICO</t>
  </si>
  <si>
    <t>RECARGA DE GAS DE COZINHA - TIPO GLP - 13KG</t>
  </si>
  <si>
    <t>RECAUCHUTAGEM DE PNEU 14.9 X 24. -</t>
  </si>
  <si>
    <t>INSETICIDA EM PÓ A BASE DE DELTAMETRINA</t>
  </si>
  <si>
    <t>KG</t>
  </si>
  <si>
    <t xml:space="preserve">PECAS PARA MANUTENCAO TRATORES E MAQUINAS </t>
  </si>
  <si>
    <t xml:space="preserve">SERVIÇOS DE OPERADOR DE MAQUINA PESADA </t>
  </si>
  <si>
    <t>EQUIPAMENTOS PARA PROCESSAMENTO DE DADOS</t>
  </si>
  <si>
    <t>MATERIAL DE SINALIZACAO VISUAL</t>
  </si>
  <si>
    <t>SAQUINHO PLÁSTICO 18 X 30 PARA MUDA DE ÁRVORE</t>
  </si>
  <si>
    <t xml:space="preserve">VEICULO </t>
  </si>
  <si>
    <t>PLANTADEIRA DE 5 LINHAS</t>
  </si>
  <si>
    <t>CONSTRUÇÃO BARRACAO DO CENTRO DE EVENTOS PARA TOUROS</t>
  </si>
  <si>
    <t>CONSTRUÇÃO DO PASTEURIZADOR MUNICIPAL</t>
  </si>
  <si>
    <t>CALCAMENTO DO MATADOURO</t>
  </si>
  <si>
    <t xml:space="preserve">TELA SOMBRITE 75% DE SOMBRA </t>
  </si>
  <si>
    <t xml:space="preserve">LONA DUPLA FACE 12 X 50 </t>
  </si>
  <si>
    <t>TELA PARA VIVEIRO EM ARAME</t>
  </si>
  <si>
    <t>m</t>
  </si>
  <si>
    <t>FACÃO COM LÂMINA DE AÇO CARBONO GRANDE</t>
  </si>
  <si>
    <t>FACÃO COM LÂMINA DE AÇO CARBONO MÉDIO</t>
  </si>
  <si>
    <t xml:space="preserve">REGADOR PARA JARDIM 10 LITROS </t>
  </si>
  <si>
    <t xml:space="preserve">PULVERIZADOR COSTAL DE 20 LITROS </t>
  </si>
  <si>
    <t>PENEIRA TIPO DE FEIJÃO</t>
  </si>
  <si>
    <t>ADUBO CLORETO DE POTÁSSIO – 50 KG</t>
  </si>
  <si>
    <t>ADUBO SUPER FOSFATO SIMPLES- 50 KG</t>
  </si>
  <si>
    <t>PECAS PARA MANUTENCAO DE EQUIPAMENTOS AGRICOLAS</t>
  </si>
  <si>
    <t>SERVICO DE ALINHAMENTO EM VEICULOS LEVES</t>
  </si>
  <si>
    <t>SERVICO DE BALANCEAMENTO EM VEICULOS LEVES</t>
  </si>
  <si>
    <t xml:space="preserve">ARAME RECOZIDO - ROLO 1 KG </t>
  </si>
  <si>
    <t xml:space="preserve">CARRINHO DE MAO - C/ PNEU </t>
  </si>
  <si>
    <t>MANGUEIRA P/ JARDIM, COM ADAPTADOR 50M</t>
  </si>
  <si>
    <t>RECAUCHUTAGEM DE PNEU 18.4 X 34</t>
  </si>
  <si>
    <t>CONTRAPARTIDA DE CONVENIOS</t>
  </si>
  <si>
    <t>FORMULARIO CONTINUO DE NOTA FISCAL DE PRODUTOR RURAL</t>
  </si>
  <si>
    <t>ÓLEO LUBRIFICANTE</t>
  </si>
  <si>
    <t xml:space="preserve">DETERGENTE LIQUIDO DINAMO </t>
  </si>
  <si>
    <t>SODA CAUSTICA</t>
  </si>
  <si>
    <t>ADIANTAMENTO DE NUMERARIO SERVIÇOS DE TERCEIROS</t>
  </si>
  <si>
    <t>ADIANTAMENTO DE NUMERARIO MATERIAL DE CONSUMO</t>
  </si>
  <si>
    <t>PRESTACAO DE SERVICOS DE TORNEARIA</t>
  </si>
  <si>
    <t xml:space="preserve">UNIDADE </t>
  </si>
  <si>
    <t xml:space="preserve">RENOVACAO DE ANUIDADE CONSELHO </t>
  </si>
  <si>
    <t>SERVIÇOS DE TERCEIROS</t>
  </si>
  <si>
    <t>MATERIAIS PARA O VIVEIRO MUNICIPAL</t>
  </si>
  <si>
    <t>MATERIAL DE LIMPEZA MATADOURO E PASTEURIZADOR</t>
  </si>
  <si>
    <t>PRESTACAO DE SERVICOS DE SERRALHERIA</t>
  </si>
  <si>
    <t>MÁQUINAS, VEÍCULOS E EQUIPAMENTOS</t>
  </si>
  <si>
    <t>GÁS</t>
  </si>
  <si>
    <t>MULTAS</t>
  </si>
  <si>
    <t>ADIANTAMENTOS</t>
  </si>
  <si>
    <t>MATERIAL DE INFORMÁTICA E PROCESSAMENTO DE DADOS</t>
  </si>
  <si>
    <t xml:space="preserve">KIT COMPUTADOR DESKTOP </t>
  </si>
  <si>
    <t>MATERIAL VISUAL E IMPRESSÕES</t>
  </si>
  <si>
    <t>MOBILIÁRIO</t>
  </si>
  <si>
    <t>ÓLEOS, COMBUSTÍVEIS E LUBRIFICANTES</t>
  </si>
  <si>
    <t>CONTRAPARTIDAS DE CONVÊNIOS</t>
  </si>
  <si>
    <t>AQUISIÇÃO DE BENS E EXECUÇÃO DE SERVIÇOS</t>
  </si>
  <si>
    <t>SERVICO DE REMENTO DE PNEUS EM EQUIPAMENTOS PESADOS (MAQUINAS E TRATORES)</t>
  </si>
  <si>
    <t>SAQUINHO PLÁSTICO 11X 22 CM PARA MUDA DE CAFÉ</t>
  </si>
  <si>
    <t>PÁ COM CABO DE MADEIRA GRANDE</t>
  </si>
  <si>
    <t>NOBREAK</t>
  </si>
  <si>
    <t>PRESTAÇÃO DE SERVIÇOS DE COLETA, TRANSPORTE,TRATAMENTO E DESTINAÇÃO FINAL DE RESÍDUOS DO MATADOURO</t>
  </si>
  <si>
    <t>REVISAO DE TRATORES, MAQUINAS E VEICULOS /SERVIÇOS DE MANUTENÇÃO DE BENS MÓVEIS (VEICULOS E TRATORES)</t>
  </si>
  <si>
    <t>FILME DE POLIETILENO PARA SAQUINHO DE LEITE</t>
  </si>
  <si>
    <t>DESPESAS COM COMUNICAO E TELEFONIA FIXA E MÓVEL</t>
  </si>
  <si>
    <t>SAE - 10 HYDO HIDRAULICO</t>
  </si>
  <si>
    <t>PNEUS 18,4X30 - R -1 -10 LONAS</t>
  </si>
  <si>
    <t xml:space="preserve">PNEUS 12,4X24 -R -1- 10 LONAS </t>
  </si>
  <si>
    <t xml:space="preserve">PNEUS 18,4X34 - R-1 -10 LONAS </t>
  </si>
  <si>
    <t>PNEUS 14,9X24 - R-1 -10 LONAS</t>
  </si>
  <si>
    <t>PASTEURIZADOR MUNICIPAL</t>
  </si>
  <si>
    <t>COAGULANTE PAC 10%</t>
  </si>
  <si>
    <t>SODA CAUSTICA 50% (HIDROXIDO DE SODIO)</t>
  </si>
  <si>
    <t>MATADOURO MUNICIPAL  - PRODUTOS SISTEMA DE TRATAMENTO</t>
  </si>
  <si>
    <t>POLIMERO ANIONICO EM PO</t>
  </si>
  <si>
    <t>ANTI ESPUMANTE, SEM SILICONE, A BASE D’AGUA</t>
  </si>
  <si>
    <t>SERVIÇOS TÉCNICOS PROFISSIONAIS - ASSESSORIA AMBIENTAL/OUTRAS ASSESSORIAS</t>
  </si>
  <si>
    <t>DIÁRIAS</t>
  </si>
  <si>
    <t>DUPLAGEM DE PNEUS 12.4 X 24</t>
  </si>
  <si>
    <t>DUPLAGEM DE PNEUS 18.4 X 30</t>
  </si>
  <si>
    <t>Material de expediente em geral</t>
  </si>
  <si>
    <t xml:space="preserve">UNIDADE   </t>
  </si>
  <si>
    <t>Material de Limpeza em geral</t>
  </si>
  <si>
    <t>Gêneros alimentícios diversos</t>
  </si>
  <si>
    <t xml:space="preserve">Materiais de construção diversos </t>
  </si>
  <si>
    <t>SÊMEM</t>
  </si>
  <si>
    <t>SEMEN BOVINO SEXADO DE TOURO</t>
  </si>
  <si>
    <t>DOSES</t>
  </si>
  <si>
    <t>MATERIAL DE EXPEDIENTE SEC AGRICULTURA</t>
  </si>
  <si>
    <t>MATERIAL DE LIMPEZA SEC AGRICULTURA</t>
  </si>
  <si>
    <t>MATERIAL DE CONSTRUÇÃO SEC AGRICULTURA E DEPARTAMENTOS</t>
  </si>
  <si>
    <t>PREÇO ESTIMADO EM 2023</t>
  </si>
  <si>
    <t>GÊNEROS ALIMENTÍCIOS SEC AGRICULTURA E DEPARTAMENTOS</t>
  </si>
  <si>
    <t>SERVIÇO DE SERVIÇOS DE SERVENTE DE PEDREIRO - MEI</t>
  </si>
  <si>
    <t xml:space="preserve">REFORMAS DE IMOVEIS DA SECRETARIA </t>
  </si>
  <si>
    <t>PAGAMENTOS DE DIÁRIAS/TAXAS/ANUIDADES E MULTAS</t>
  </si>
  <si>
    <t>NITROGÊNIO LIQUIDO PARA PROGRAMA INSEMINAÇÃO</t>
  </si>
  <si>
    <t>SACO</t>
  </si>
  <si>
    <t>ROLO</t>
  </si>
  <si>
    <t>BATERIA 100 AH - SELADA - BASE DE TROCA</t>
  </si>
  <si>
    <t>UNIFORMES/EPI</t>
  </si>
  <si>
    <t>EPI PARA O MATADOURO</t>
  </si>
  <si>
    <t xml:space="preserve">TOTAL </t>
  </si>
  <si>
    <t>ÓLEO 10W30</t>
  </si>
  <si>
    <t>GRAXA DE SABAO DE LITIO</t>
  </si>
  <si>
    <t>GRAXA GRAFITADA PARA EMBUXAMENTO</t>
  </si>
  <si>
    <t>BALDE 20KG</t>
  </si>
  <si>
    <t>ÓLEO DIESEL S-10</t>
  </si>
  <si>
    <t>PAGAMENTO DE TAXA DA ADAPAR DO MATADOURO E OUTRAS TAXAS</t>
  </si>
  <si>
    <t>AFERIÇÃO DE TACOGRAFO</t>
  </si>
  <si>
    <t>OLEO PARA MOTOR DIESEL 15W40</t>
  </si>
  <si>
    <t>PUBLICAÇÕES EM JORNAL - LICITAÇÕES</t>
  </si>
  <si>
    <t>RECARGA DE EXTINTOR PO QUIMICO 04 KG</t>
  </si>
  <si>
    <t>RECARGA DE EXTINTOR PO ABC 06 KG</t>
  </si>
  <si>
    <t>SEGURO AUTOMOTIVO</t>
  </si>
  <si>
    <t>Seguro para os veículos da secretaria municipal</t>
  </si>
  <si>
    <t>PNEUS 175/70 R 14</t>
  </si>
  <si>
    <t>LAVAGEM COMPLETA DE VEICULOS</t>
  </si>
  <si>
    <t>LAVAGEM LEVE DE VEICULOS</t>
  </si>
  <si>
    <t>LAVAGEM COMPLETA COM ENGRAXAMENTO DE MAQUINAS PESADAS</t>
  </si>
  <si>
    <t>GASOLINA</t>
  </si>
  <si>
    <t>FILTROS DE AR E COMBUSTIVEL VARIADOS</t>
  </si>
  <si>
    <t>LOCAÇÃO DE IMPRESSORA</t>
  </si>
  <si>
    <t xml:space="preserve">Locação de impressora </t>
  </si>
  <si>
    <t>SEMEN BOVINO CONVENCIONAL DE TOURO HOLANDES</t>
  </si>
  <si>
    <t>SEMEN BOVINO CONVENCIONAL DE TOURO JERSEY</t>
  </si>
  <si>
    <t>OLEO SAE 5W30</t>
  </si>
  <si>
    <t>Janeiro</t>
  </si>
  <si>
    <t>Fevereiro</t>
  </si>
  <si>
    <t>Outubro</t>
  </si>
  <si>
    <t xml:space="preserve">Julho </t>
  </si>
  <si>
    <t>Julho</t>
  </si>
  <si>
    <t>Abril</t>
  </si>
  <si>
    <t>Maio</t>
  </si>
  <si>
    <t xml:space="preserve">Abril </t>
  </si>
  <si>
    <t>Março</t>
  </si>
  <si>
    <t>RECARGA DE EXTINTOR</t>
  </si>
  <si>
    <t>Frotas</t>
  </si>
  <si>
    <t>Informática</t>
  </si>
  <si>
    <t>Obras</t>
  </si>
  <si>
    <t>PNEU BORRACHUDO 750X16</t>
  </si>
  <si>
    <t>ESTERCO BOVINO CURTIDO PARA O VIVEIRO</t>
  </si>
  <si>
    <t>TONELADAS</t>
  </si>
  <si>
    <t>SEMENTE DE CAFÉ PARA PRODUÇÃO DE MUDAS</t>
  </si>
  <si>
    <t>SERVIÇOS TÉCNICOS PROFISSIONAIS - VETERINÁRIO MATADOURO - FÉRIAS</t>
  </si>
  <si>
    <t>MÊS</t>
  </si>
  <si>
    <t xml:space="preserve">CALCÁRIO </t>
  </si>
  <si>
    <t>TOUCA DE ABATE</t>
  </si>
  <si>
    <t>MANGUEIRA  1 POLEGADA RAIADA</t>
  </si>
  <si>
    <t>METROS</t>
  </si>
  <si>
    <t xml:space="preserve">SACO OU FILME PLÁSTICO PARA COBRIR CARCAÇA BOVINA </t>
  </si>
  <si>
    <t>MOBILIARIO EM GERAL</t>
  </si>
  <si>
    <t>MATERIAL DE CONSUMO</t>
  </si>
  <si>
    <t>SERVIÇOS DE TERCEIRO - PESSOA JURIDICA</t>
  </si>
  <si>
    <t>OBRIGAÇÕES TRIBUTÁRIAS E CONTRIBUITIVAS</t>
  </si>
  <si>
    <t>MATERIAL DE CONSUMO - PAGAMENTO ANTECIPADO</t>
  </si>
  <si>
    <t>SERVIÇOS DE TERCEIROS - PAGAMENTO ANTECIPADO</t>
  </si>
  <si>
    <t>SERVIÇO DE TERCEIROS</t>
  </si>
  <si>
    <t>EQUIPAMENTO E MATERIAL PERMANENTE</t>
  </si>
  <si>
    <t>SERVIÇOS DE TERCEIROS E MATERIAL DE CONSUMO</t>
  </si>
  <si>
    <t>EQUIPAMENTOS E MATERIAL PERMANENTE</t>
  </si>
  <si>
    <t>SERVIÇOS DE TERCEIROS/ EQUIP E MAT PERMANENTE</t>
  </si>
  <si>
    <t>MATERIAL PARA DISTRIBUIÇÃO GRATUITA</t>
  </si>
  <si>
    <t>VALOR A SER PRATICADO - 2025 (PREÇO ESTIMADO EM 2023 + INFLAÇÃO DE 2024 (4,62%))</t>
  </si>
  <si>
    <t>PLANO ANUAL DE COMPRAS E CONTRATAÇÕES/2025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</si>
</sst>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L\Is\Tyy"/>
    <numFmt numFmtId="165" formatCode="&quot;R$&quot;#,##0.00;[Red]\-&quot;R$&quot;#,##0.00"/>
    <numFmt numFmtId="166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6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8" fontId="0" fillId="0" borderId="1" xfId="0" applyNumberFormat="1" applyBorder="1"/>
    <xf numFmtId="8" fontId="0" fillId="0" borderId="18" xfId="0" applyNumberFormat="1" applyBorder="1"/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" xfId="0" applyFill="1" applyBorder="1" applyAlignment="1">
      <alignment horizontal="left" vertical="center"/>
    </xf>
    <xf numFmtId="44" fontId="0" fillId="3" borderId="1" xfId="1" applyFont="1" applyFill="1" applyBorder="1" applyAlignment="1">
      <alignment horizontal="center" vertical="center"/>
    </xf>
    <xf numFmtId="43" fontId="2" fillId="5" borderId="0" xfId="2" applyFont="1" applyFill="1" applyBorder="1" applyAlignment="1">
      <alignment vertical="center"/>
    </xf>
    <xf numFmtId="44" fontId="2" fillId="5" borderId="0" xfId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4" fontId="0" fillId="6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wrapText="1"/>
    </xf>
    <xf numFmtId="44" fontId="1" fillId="6" borderId="1" xfId="1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44" fontId="3" fillId="6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43" fontId="2" fillId="5" borderId="0" xfId="2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44" fontId="6" fillId="6" borderId="1" xfId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39"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</dxfs>
  <tableStyles count="0" defaultTableStyle="TableStyleMedium2" defaultPivotStyle="PivotStyleLight16"/>
  <colors>
    <mruColors>
      <color rgb="FF98D8B0"/>
      <color rgb="FFF6B47E"/>
      <color rgb="FF3F9A38"/>
      <color rgb="FFD89898"/>
      <color rgb="FFFB4FB1"/>
      <color rgb="FFCC0066"/>
      <color rgb="FFFBD947"/>
      <color rgb="FFFCA2B1"/>
      <color rgb="FF8590FB"/>
      <color rgb="FFF9A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ASSESP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GERAF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2"/>
  <sheetViews>
    <sheetView tabSelected="1" zoomScale="85" zoomScaleNormal="85" workbookViewId="0">
      <pane ySplit="4" topLeftCell="A5" activePane="bottomLeft" state="frozen"/>
      <selection pane="bottomLeft" activeCell="A3" sqref="A3:A4"/>
    </sheetView>
  </sheetViews>
  <sheetFormatPr defaultRowHeight="14.4" x14ac:dyDescent="0.3"/>
  <cols>
    <col min="1" max="1" width="108" style="22" bestFit="1" customWidth="1"/>
    <col min="2" max="2" width="20" style="22" bestFit="1" customWidth="1"/>
    <col min="3" max="3" width="13.109375" style="11" bestFit="1" customWidth="1"/>
    <col min="4" max="4" width="24.88671875" style="11" bestFit="1" customWidth="1"/>
    <col min="5" max="5" width="50.44140625" style="11" bestFit="1" customWidth="1"/>
    <col min="6" max="6" width="29.33203125" style="11" bestFit="1" customWidth="1"/>
    <col min="7" max="7" width="23.6640625" style="11" customWidth="1"/>
    <col min="8" max="8" width="58" style="11" customWidth="1"/>
  </cols>
  <sheetData>
    <row r="1" spans="1:8" x14ac:dyDescent="0.3">
      <c r="A1" s="81" t="s">
        <v>207</v>
      </c>
      <c r="B1" s="81"/>
      <c r="C1" s="81"/>
      <c r="D1" s="81"/>
      <c r="E1" s="81"/>
      <c r="F1" s="81"/>
      <c r="G1" s="81"/>
      <c r="H1" s="81"/>
    </row>
    <row r="2" spans="1:8" ht="15" thickBot="1" x14ac:dyDescent="0.35">
      <c r="A2" s="57">
        <f>SUM(F8+F11+F26+F15+F30+F34+F38+F42+F60+F68+F73+F107+F131+F137+F143+F150+F155+F168+F172+F182+F186+F193+F199+F204+F208)</f>
        <v>5415411.5397520019</v>
      </c>
      <c r="B2" s="56"/>
      <c r="C2" s="56"/>
      <c r="D2" s="56"/>
      <c r="E2" s="56"/>
      <c r="F2" s="56"/>
      <c r="G2" s="71"/>
      <c r="H2" s="56"/>
    </row>
    <row r="3" spans="1:8" x14ac:dyDescent="0.3">
      <c r="A3" s="80" t="s">
        <v>0</v>
      </c>
      <c r="B3" s="80" t="s">
        <v>13</v>
      </c>
      <c r="C3" s="80" t="s">
        <v>1</v>
      </c>
      <c r="D3" s="82" t="s">
        <v>134</v>
      </c>
      <c r="E3" s="87" t="s">
        <v>206</v>
      </c>
      <c r="F3" s="80" t="s">
        <v>11</v>
      </c>
      <c r="G3" s="80" t="s">
        <v>12</v>
      </c>
      <c r="H3" s="80" t="s">
        <v>16</v>
      </c>
    </row>
    <row r="4" spans="1:8" ht="126.75" customHeight="1" x14ac:dyDescent="0.3">
      <c r="A4" s="80"/>
      <c r="B4" s="80"/>
      <c r="C4" s="80"/>
      <c r="D4" s="82"/>
      <c r="E4" s="88"/>
      <c r="F4" s="80"/>
      <c r="G4" s="80"/>
      <c r="H4" s="80"/>
    </row>
    <row r="5" spans="1:8" s="76" customFormat="1" x14ac:dyDescent="0.3">
      <c r="A5" s="61" t="s">
        <v>131</v>
      </c>
      <c r="B5" s="64"/>
      <c r="C5" s="59"/>
      <c r="D5" s="59"/>
      <c r="E5" s="59"/>
      <c r="F5" s="59"/>
      <c r="G5" s="63"/>
      <c r="H5" s="63" t="s">
        <v>195</v>
      </c>
    </row>
    <row r="6" spans="1:8" s="76" customFormat="1" x14ac:dyDescent="0.3">
      <c r="A6" s="54" t="s">
        <v>123</v>
      </c>
      <c r="B6" s="7" t="s">
        <v>124</v>
      </c>
      <c r="C6" s="7">
        <v>1</v>
      </c>
      <c r="D6" s="55">
        <v>5000</v>
      </c>
      <c r="E6" s="55">
        <f>D6+(D6*4.62%)</f>
        <v>5231</v>
      </c>
      <c r="F6" s="55">
        <f>E6*C6</f>
        <v>5231</v>
      </c>
      <c r="G6" s="55"/>
      <c r="H6" s="55"/>
    </row>
    <row r="7" spans="1:8" s="76" customFormat="1" x14ac:dyDescent="0.3">
      <c r="A7" s="54"/>
      <c r="B7" s="7"/>
      <c r="C7" s="7"/>
      <c r="D7" s="55"/>
      <c r="E7" s="55"/>
      <c r="F7" s="55"/>
      <c r="G7" s="55"/>
      <c r="H7" s="55"/>
    </row>
    <row r="8" spans="1:8" s="76" customFormat="1" x14ac:dyDescent="0.3">
      <c r="A8" s="54"/>
      <c r="B8" s="7"/>
      <c r="C8" s="7"/>
      <c r="D8" s="55"/>
      <c r="E8" s="66" t="s">
        <v>5</v>
      </c>
      <c r="F8" s="66">
        <f>F6</f>
        <v>5231</v>
      </c>
      <c r="G8" s="55"/>
      <c r="H8" s="55"/>
    </row>
    <row r="9" spans="1:8" s="76" customFormat="1" x14ac:dyDescent="0.3">
      <c r="A9" s="60" t="s">
        <v>165</v>
      </c>
      <c r="B9" s="59"/>
      <c r="C9" s="59"/>
      <c r="D9" s="63"/>
      <c r="E9" s="65"/>
      <c r="F9" s="65"/>
      <c r="G9" s="63"/>
      <c r="H9" s="63" t="s">
        <v>196</v>
      </c>
    </row>
    <row r="10" spans="1:8" s="76" customFormat="1" x14ac:dyDescent="0.3">
      <c r="A10" s="54" t="s">
        <v>166</v>
      </c>
      <c r="B10" s="7" t="s">
        <v>14</v>
      </c>
      <c r="C10" s="7">
        <v>1</v>
      </c>
      <c r="D10" s="55">
        <v>900</v>
      </c>
      <c r="E10" s="55">
        <f>D10+(D10*4.62%)</f>
        <v>941.58</v>
      </c>
      <c r="F10" s="55">
        <f>E10*C10</f>
        <v>941.58</v>
      </c>
      <c r="G10" s="55"/>
      <c r="H10" s="55"/>
    </row>
    <row r="11" spans="1:8" s="76" customFormat="1" x14ac:dyDescent="0.3">
      <c r="A11" s="54"/>
      <c r="B11" s="7"/>
      <c r="C11" s="7"/>
      <c r="D11" s="55"/>
      <c r="E11" s="66" t="s">
        <v>5</v>
      </c>
      <c r="F11" s="55">
        <f>F10</f>
        <v>941.58</v>
      </c>
      <c r="G11" s="55"/>
      <c r="H11" s="55"/>
    </row>
    <row r="12" spans="1:8" s="76" customFormat="1" x14ac:dyDescent="0.3">
      <c r="A12" s="54"/>
      <c r="B12" s="7"/>
      <c r="C12" s="7"/>
      <c r="D12" s="55"/>
      <c r="E12" s="55"/>
      <c r="F12" s="55"/>
      <c r="G12" s="55"/>
      <c r="H12" s="55"/>
    </row>
    <row r="13" spans="1:8" s="77" customFormat="1" x14ac:dyDescent="0.3">
      <c r="A13" s="60" t="s">
        <v>132</v>
      </c>
      <c r="B13" s="60"/>
      <c r="C13" s="60"/>
      <c r="D13" s="65"/>
      <c r="E13" s="63"/>
      <c r="F13" s="63"/>
      <c r="G13" s="65"/>
      <c r="H13" s="67" t="s">
        <v>195</v>
      </c>
    </row>
    <row r="14" spans="1:8" s="76" customFormat="1" x14ac:dyDescent="0.3">
      <c r="A14" s="54" t="s">
        <v>125</v>
      </c>
      <c r="B14" s="7" t="s">
        <v>124</v>
      </c>
      <c r="C14" s="7">
        <v>1</v>
      </c>
      <c r="D14" s="55">
        <v>7000</v>
      </c>
      <c r="E14" s="55">
        <f t="shared" ref="E14:E72" si="0">D14+(D14*4.62%)</f>
        <v>7323.4</v>
      </c>
      <c r="F14" s="55">
        <f t="shared" ref="F14:F72" si="1">E14*C14</f>
        <v>7323.4</v>
      </c>
      <c r="G14" s="55"/>
      <c r="H14" s="55"/>
    </row>
    <row r="15" spans="1:8" s="76" customFormat="1" x14ac:dyDescent="0.3">
      <c r="A15" s="54"/>
      <c r="B15" s="7"/>
      <c r="C15" s="7"/>
      <c r="D15" s="55"/>
      <c r="E15" s="66" t="s">
        <v>5</v>
      </c>
      <c r="F15" s="66">
        <f>F14</f>
        <v>7323.4</v>
      </c>
      <c r="G15" s="55"/>
      <c r="H15" s="55"/>
    </row>
    <row r="16" spans="1:8" s="76" customFormat="1" x14ac:dyDescent="0.3">
      <c r="A16" s="54"/>
      <c r="B16" s="7"/>
      <c r="C16" s="7"/>
      <c r="D16" s="55"/>
      <c r="E16" s="55"/>
      <c r="F16" s="55"/>
      <c r="G16" s="55"/>
      <c r="H16" s="55"/>
    </row>
    <row r="17" spans="1:8" s="76" customFormat="1" x14ac:dyDescent="0.3">
      <c r="A17" s="60" t="s">
        <v>87</v>
      </c>
      <c r="B17" s="59"/>
      <c r="C17" s="59"/>
      <c r="D17" s="63"/>
      <c r="E17" s="63"/>
      <c r="F17" s="63"/>
      <c r="G17" s="63" t="s">
        <v>172</v>
      </c>
      <c r="H17" s="67" t="s">
        <v>195</v>
      </c>
    </row>
    <row r="18" spans="1:8" s="76" customFormat="1" x14ac:dyDescent="0.3">
      <c r="A18" s="54"/>
      <c r="B18" s="7"/>
      <c r="C18" s="7"/>
      <c r="D18" s="55"/>
      <c r="E18" s="55"/>
      <c r="F18" s="55"/>
      <c r="G18" s="55"/>
      <c r="H18" s="55"/>
    </row>
    <row r="19" spans="1:8" s="76" customFormat="1" x14ac:dyDescent="0.3">
      <c r="A19" s="54" t="s">
        <v>40</v>
      </c>
      <c r="B19" s="7" t="s">
        <v>41</v>
      </c>
      <c r="C19" s="7">
        <v>450</v>
      </c>
      <c r="D19" s="55">
        <v>5.16</v>
      </c>
      <c r="E19" s="55">
        <f t="shared" si="0"/>
        <v>5.3983920000000003</v>
      </c>
      <c r="F19" s="55">
        <f t="shared" si="1"/>
        <v>2429.2764000000002</v>
      </c>
      <c r="G19" s="55"/>
      <c r="H19" s="55"/>
    </row>
    <row r="20" spans="1:8" s="76" customFormat="1" x14ac:dyDescent="0.3">
      <c r="A20" s="54" t="s">
        <v>42</v>
      </c>
      <c r="B20" s="7" t="s">
        <v>41</v>
      </c>
      <c r="C20" s="7">
        <v>300</v>
      </c>
      <c r="D20" s="55">
        <v>11.92</v>
      </c>
      <c r="E20" s="55">
        <f t="shared" si="0"/>
        <v>12.470704</v>
      </c>
      <c r="F20" s="55">
        <f t="shared" si="1"/>
        <v>3741.2111999999997</v>
      </c>
      <c r="G20" s="55"/>
      <c r="H20" s="55"/>
    </row>
    <row r="21" spans="1:8" s="76" customFormat="1" x14ac:dyDescent="0.3">
      <c r="A21" s="54" t="s">
        <v>79</v>
      </c>
      <c r="B21" s="7" t="s">
        <v>46</v>
      </c>
      <c r="C21" s="7">
        <v>200</v>
      </c>
      <c r="D21" s="55">
        <v>8.3000000000000007</v>
      </c>
      <c r="E21" s="55">
        <f t="shared" si="0"/>
        <v>8.6834600000000002</v>
      </c>
      <c r="F21" s="55">
        <f t="shared" si="1"/>
        <v>1736.692</v>
      </c>
      <c r="G21" s="55"/>
      <c r="H21" s="55"/>
    </row>
    <row r="22" spans="1:8" s="76" customFormat="1" x14ac:dyDescent="0.3">
      <c r="A22" s="54" t="s">
        <v>78</v>
      </c>
      <c r="B22" s="7" t="s">
        <v>41</v>
      </c>
      <c r="C22" s="7">
        <v>200</v>
      </c>
      <c r="D22" s="55">
        <v>2.8</v>
      </c>
      <c r="E22" s="55">
        <f t="shared" si="0"/>
        <v>2.92936</v>
      </c>
      <c r="F22" s="55">
        <f t="shared" si="1"/>
        <v>585.87199999999996</v>
      </c>
      <c r="G22" s="55"/>
      <c r="H22" s="55"/>
    </row>
    <row r="23" spans="1:8" s="76" customFormat="1" x14ac:dyDescent="0.3">
      <c r="A23" s="54" t="s">
        <v>193</v>
      </c>
      <c r="B23" s="7" t="s">
        <v>15</v>
      </c>
      <c r="C23" s="7">
        <v>5000</v>
      </c>
      <c r="D23" s="55">
        <v>15</v>
      </c>
      <c r="E23" s="55">
        <f t="shared" si="0"/>
        <v>15.693</v>
      </c>
      <c r="F23" s="55">
        <f t="shared" si="1"/>
        <v>78465</v>
      </c>
      <c r="G23" s="55"/>
      <c r="H23" s="55"/>
    </row>
    <row r="24" spans="1:8" s="76" customFormat="1" x14ac:dyDescent="0.3">
      <c r="A24" s="54"/>
      <c r="B24" s="7"/>
      <c r="C24" s="7"/>
      <c r="D24" s="55"/>
      <c r="E24" s="55"/>
      <c r="F24" s="55"/>
      <c r="G24" s="55"/>
      <c r="H24" s="55"/>
    </row>
    <row r="25" spans="1:8" s="76" customFormat="1" x14ac:dyDescent="0.3">
      <c r="A25" s="54"/>
      <c r="B25" s="7"/>
      <c r="C25" s="7"/>
      <c r="D25" s="55"/>
      <c r="E25" s="55"/>
      <c r="F25" s="55"/>
      <c r="G25" s="55"/>
      <c r="H25" s="55"/>
    </row>
    <row r="26" spans="1:8" s="76" customFormat="1" x14ac:dyDescent="0.3">
      <c r="A26" s="54"/>
      <c r="B26" s="7"/>
      <c r="C26" s="7"/>
      <c r="D26" s="55"/>
      <c r="E26" s="66" t="s">
        <v>5</v>
      </c>
      <c r="F26" s="66">
        <f>SUM(F19:F23)</f>
        <v>86958.051600000006</v>
      </c>
      <c r="G26" s="55"/>
      <c r="H26" s="55"/>
    </row>
    <row r="27" spans="1:8" s="76" customFormat="1" x14ac:dyDescent="0.3">
      <c r="A27" s="60" t="s">
        <v>139</v>
      </c>
      <c r="B27" s="59"/>
      <c r="C27" s="59"/>
      <c r="D27" s="63"/>
      <c r="E27" s="63"/>
      <c r="F27" s="63"/>
      <c r="G27" s="63" t="s">
        <v>174</v>
      </c>
      <c r="H27" s="63" t="s">
        <v>195</v>
      </c>
    </row>
    <row r="28" spans="1:8" s="76" customFormat="1" x14ac:dyDescent="0.3">
      <c r="A28" s="58"/>
      <c r="B28" s="7"/>
      <c r="C28" s="7"/>
      <c r="D28" s="55"/>
      <c r="E28" s="55"/>
      <c r="F28" s="55"/>
      <c r="G28" s="55"/>
      <c r="H28" s="55"/>
    </row>
    <row r="29" spans="1:8" s="76" customFormat="1" x14ac:dyDescent="0.3">
      <c r="A29" s="54" t="s">
        <v>33</v>
      </c>
      <c r="B29" s="7" t="s">
        <v>34</v>
      </c>
      <c r="C29" s="7">
        <v>400</v>
      </c>
      <c r="D29" s="55">
        <v>10</v>
      </c>
      <c r="E29" s="55">
        <f t="shared" si="0"/>
        <v>10.462</v>
      </c>
      <c r="F29" s="55">
        <f t="shared" si="1"/>
        <v>4184.8</v>
      </c>
      <c r="G29" s="55"/>
      <c r="H29" s="55"/>
    </row>
    <row r="30" spans="1:8" s="76" customFormat="1" x14ac:dyDescent="0.3">
      <c r="A30" s="54"/>
      <c r="B30" s="7"/>
      <c r="C30" s="7"/>
      <c r="D30" s="55"/>
      <c r="E30" s="66" t="s">
        <v>5</v>
      </c>
      <c r="F30" s="66">
        <f>F29</f>
        <v>4184.8</v>
      </c>
      <c r="G30" s="55"/>
      <c r="H30" s="55"/>
    </row>
    <row r="31" spans="1:8" s="76" customFormat="1" x14ac:dyDescent="0.3">
      <c r="A31" s="54"/>
      <c r="B31" s="7"/>
      <c r="C31" s="7"/>
      <c r="D31" s="55"/>
      <c r="E31" s="55"/>
      <c r="F31" s="55"/>
      <c r="G31" s="55"/>
      <c r="H31" s="55"/>
    </row>
    <row r="32" spans="1:8" s="77" customFormat="1" x14ac:dyDescent="0.3">
      <c r="A32" s="60" t="s">
        <v>135</v>
      </c>
      <c r="B32" s="60"/>
      <c r="C32" s="60"/>
      <c r="D32" s="65"/>
      <c r="E32" s="63"/>
      <c r="F32" s="63"/>
      <c r="G32" s="65"/>
      <c r="H32" s="67" t="s">
        <v>195</v>
      </c>
    </row>
    <row r="33" spans="1:8" s="76" customFormat="1" x14ac:dyDescent="0.3">
      <c r="A33" s="54" t="s">
        <v>126</v>
      </c>
      <c r="B33" s="7" t="s">
        <v>124</v>
      </c>
      <c r="C33" s="7">
        <v>1</v>
      </c>
      <c r="D33" s="55">
        <v>5000</v>
      </c>
      <c r="E33" s="55">
        <f t="shared" si="0"/>
        <v>5231</v>
      </c>
      <c r="F33" s="55">
        <f t="shared" si="1"/>
        <v>5231</v>
      </c>
      <c r="G33" s="55"/>
      <c r="H33" s="55"/>
    </row>
    <row r="34" spans="1:8" s="76" customFormat="1" x14ac:dyDescent="0.3">
      <c r="A34" s="54"/>
      <c r="B34" s="7"/>
      <c r="C34" s="7"/>
      <c r="D34" s="55"/>
      <c r="E34" s="66" t="s">
        <v>5</v>
      </c>
      <c r="F34" s="66">
        <f>F33</f>
        <v>5231</v>
      </c>
      <c r="G34" s="55"/>
      <c r="H34" s="55"/>
    </row>
    <row r="35" spans="1:8" s="76" customFormat="1" x14ac:dyDescent="0.3">
      <c r="A35" s="54"/>
      <c r="B35" s="7"/>
      <c r="C35" s="7"/>
      <c r="D35" s="55"/>
      <c r="E35" s="55"/>
      <c r="F35" s="55"/>
      <c r="G35" s="55"/>
      <c r="H35" s="55"/>
    </row>
    <row r="36" spans="1:8" s="76" customFormat="1" x14ac:dyDescent="0.3">
      <c r="A36" s="60" t="s">
        <v>90</v>
      </c>
      <c r="B36" s="59"/>
      <c r="C36" s="59"/>
      <c r="D36" s="63"/>
      <c r="E36" s="63"/>
      <c r="F36" s="63"/>
      <c r="G36" s="63"/>
      <c r="H36" s="63" t="s">
        <v>195</v>
      </c>
    </row>
    <row r="37" spans="1:8" s="76" customFormat="1" x14ac:dyDescent="0.3">
      <c r="A37" s="54" t="s">
        <v>43</v>
      </c>
      <c r="B37" s="7" t="s">
        <v>15</v>
      </c>
      <c r="C37" s="7">
        <v>2</v>
      </c>
      <c r="D37" s="55">
        <v>101.49</v>
      </c>
      <c r="E37" s="55">
        <f t="shared" si="0"/>
        <v>106.178838</v>
      </c>
      <c r="F37" s="55">
        <f t="shared" si="1"/>
        <v>212.357676</v>
      </c>
      <c r="G37" s="55"/>
      <c r="H37" s="55"/>
    </row>
    <row r="38" spans="1:8" s="76" customFormat="1" x14ac:dyDescent="0.3">
      <c r="A38" s="54"/>
      <c r="B38" s="7"/>
      <c r="C38" s="7"/>
      <c r="D38" s="55"/>
      <c r="E38" s="66" t="s">
        <v>5</v>
      </c>
      <c r="F38" s="66">
        <f>F37</f>
        <v>212.357676</v>
      </c>
      <c r="G38" s="55"/>
      <c r="H38" s="55"/>
    </row>
    <row r="39" spans="1:8" s="76" customFormat="1" x14ac:dyDescent="0.3">
      <c r="A39" s="54"/>
      <c r="B39" s="7"/>
      <c r="C39" s="7"/>
      <c r="D39" s="55"/>
      <c r="E39" s="55"/>
      <c r="F39" s="55"/>
      <c r="G39" s="55"/>
      <c r="H39" s="55"/>
    </row>
    <row r="40" spans="1:8" s="78" customFormat="1" x14ac:dyDescent="0.3">
      <c r="A40" s="60" t="s">
        <v>133</v>
      </c>
      <c r="B40" s="59"/>
      <c r="C40" s="59"/>
      <c r="D40" s="67"/>
      <c r="E40" s="63"/>
      <c r="F40" s="63"/>
      <c r="G40" s="67" t="s">
        <v>182</v>
      </c>
      <c r="H40" s="67" t="s">
        <v>195</v>
      </c>
    </row>
    <row r="41" spans="1:8" s="76" customFormat="1" x14ac:dyDescent="0.3">
      <c r="A41" s="54" t="s">
        <v>127</v>
      </c>
      <c r="B41" s="7" t="s">
        <v>124</v>
      </c>
      <c r="C41" s="7">
        <v>1</v>
      </c>
      <c r="D41" s="55">
        <v>50000</v>
      </c>
      <c r="E41" s="55">
        <f t="shared" si="0"/>
        <v>52310</v>
      </c>
      <c r="F41" s="55">
        <f t="shared" si="1"/>
        <v>52310</v>
      </c>
      <c r="G41" s="55"/>
      <c r="H41" s="55"/>
    </row>
    <row r="42" spans="1:8" s="76" customFormat="1" x14ac:dyDescent="0.3">
      <c r="A42" s="54"/>
      <c r="B42" s="7"/>
      <c r="C42" s="7"/>
      <c r="D42" s="55"/>
      <c r="E42" s="66" t="s">
        <v>5</v>
      </c>
      <c r="F42" s="66">
        <f>F41</f>
        <v>52310</v>
      </c>
      <c r="G42" s="55"/>
      <c r="H42" s="55"/>
    </row>
    <row r="43" spans="1:8" s="76" customFormat="1" x14ac:dyDescent="0.3">
      <c r="A43" s="60" t="s">
        <v>85</v>
      </c>
      <c r="B43" s="59"/>
      <c r="C43" s="59"/>
      <c r="D43" s="63"/>
      <c r="E43" s="63"/>
      <c r="F43" s="63"/>
      <c r="G43" s="63"/>
      <c r="H43" s="63" t="s">
        <v>85</v>
      </c>
    </row>
    <row r="44" spans="1:8" s="76" customFormat="1" x14ac:dyDescent="0.3">
      <c r="A44" s="68"/>
      <c r="B44" s="68"/>
      <c r="C44" s="7"/>
      <c r="D44" s="7"/>
      <c r="E44" s="55"/>
      <c r="F44" s="55"/>
      <c r="G44" s="55"/>
      <c r="H44" s="55"/>
    </row>
    <row r="45" spans="1:8" s="76" customFormat="1" x14ac:dyDescent="0.3">
      <c r="A45" s="54" t="s">
        <v>18</v>
      </c>
      <c r="B45" s="7" t="s">
        <v>14</v>
      </c>
      <c r="C45" s="7">
        <v>1</v>
      </c>
      <c r="D45" s="55">
        <v>60000</v>
      </c>
      <c r="E45" s="55">
        <f t="shared" si="0"/>
        <v>62772</v>
      </c>
      <c r="F45" s="55">
        <f t="shared" si="1"/>
        <v>62772</v>
      </c>
      <c r="G45" s="55" t="s">
        <v>170</v>
      </c>
      <c r="H45" s="55"/>
    </row>
    <row r="46" spans="1:8" s="76" customFormat="1" x14ac:dyDescent="0.3">
      <c r="A46" s="54" t="s">
        <v>17</v>
      </c>
      <c r="B46" s="7" t="s">
        <v>14</v>
      </c>
      <c r="C46" s="7">
        <v>1</v>
      </c>
      <c r="D46" s="55">
        <v>32000</v>
      </c>
      <c r="E46" s="55">
        <f t="shared" si="0"/>
        <v>33478.400000000001</v>
      </c>
      <c r="F46" s="55">
        <f t="shared" si="1"/>
        <v>33478.400000000001</v>
      </c>
      <c r="G46" s="55" t="s">
        <v>170</v>
      </c>
      <c r="H46" s="55"/>
    </row>
    <row r="47" spans="1:8" s="76" customFormat="1" x14ac:dyDescent="0.3">
      <c r="A47" s="54" t="s">
        <v>38</v>
      </c>
      <c r="B47" s="7" t="s">
        <v>22</v>
      </c>
      <c r="C47" s="7">
        <v>12</v>
      </c>
      <c r="D47" s="55">
        <v>1950</v>
      </c>
      <c r="E47" s="55">
        <f t="shared" si="0"/>
        <v>2040.09</v>
      </c>
      <c r="F47" s="55">
        <f t="shared" si="1"/>
        <v>24481.079999999998</v>
      </c>
      <c r="G47" s="55" t="s">
        <v>175</v>
      </c>
      <c r="H47" s="55"/>
    </row>
    <row r="48" spans="1:8" s="76" customFormat="1" x14ac:dyDescent="0.3">
      <c r="A48" s="54" t="s">
        <v>137</v>
      </c>
      <c r="B48" s="7" t="s">
        <v>14</v>
      </c>
      <c r="C48" s="7">
        <v>1</v>
      </c>
      <c r="D48" s="55">
        <v>16910</v>
      </c>
      <c r="E48" s="55">
        <f t="shared" si="0"/>
        <v>17691.241999999998</v>
      </c>
      <c r="F48" s="55">
        <f t="shared" si="1"/>
        <v>17691.241999999998</v>
      </c>
      <c r="G48" s="55" t="s">
        <v>173</v>
      </c>
      <c r="H48" s="55"/>
    </row>
    <row r="49" spans="1:8" s="76" customFormat="1" x14ac:dyDescent="0.3">
      <c r="A49" s="54" t="s">
        <v>107</v>
      </c>
      <c r="B49" s="7" t="s">
        <v>14</v>
      </c>
      <c r="C49" s="7">
        <v>1</v>
      </c>
      <c r="D49" s="55">
        <v>10000</v>
      </c>
      <c r="E49" s="55">
        <f t="shared" si="0"/>
        <v>10462</v>
      </c>
      <c r="F49" s="55">
        <f t="shared" si="1"/>
        <v>10462</v>
      </c>
      <c r="G49" s="55" t="s">
        <v>170</v>
      </c>
      <c r="H49" s="55"/>
    </row>
    <row r="50" spans="1:8" s="76" customFormat="1" x14ac:dyDescent="0.3">
      <c r="A50" s="54" t="s">
        <v>35</v>
      </c>
      <c r="B50" s="7" t="s">
        <v>14</v>
      </c>
      <c r="C50" s="7">
        <v>1</v>
      </c>
      <c r="D50" s="55">
        <v>3600</v>
      </c>
      <c r="E50" s="55">
        <f t="shared" si="0"/>
        <v>3766.32</v>
      </c>
      <c r="F50" s="55">
        <f t="shared" si="1"/>
        <v>3766.32</v>
      </c>
      <c r="G50" s="55" t="s">
        <v>171</v>
      </c>
      <c r="H50" s="55"/>
    </row>
    <row r="51" spans="1:8" s="76" customFormat="1" x14ac:dyDescent="0.3">
      <c r="A51" s="54" t="s">
        <v>104</v>
      </c>
      <c r="B51" s="7" t="s">
        <v>14</v>
      </c>
      <c r="C51" s="7">
        <v>24</v>
      </c>
      <c r="D51" s="55">
        <v>5078.33</v>
      </c>
      <c r="E51" s="55">
        <f t="shared" si="0"/>
        <v>5312.9488460000002</v>
      </c>
      <c r="F51" s="55">
        <f t="shared" si="1"/>
        <v>127510.77230400001</v>
      </c>
      <c r="G51" s="55" t="s">
        <v>173</v>
      </c>
      <c r="H51" s="55"/>
    </row>
    <row r="52" spans="1:8" s="76" customFormat="1" x14ac:dyDescent="0.3">
      <c r="A52" s="54" t="s">
        <v>88</v>
      </c>
      <c r="B52" s="7" t="s">
        <v>39</v>
      </c>
      <c r="C52" s="7">
        <v>300</v>
      </c>
      <c r="D52" s="55">
        <v>54.33</v>
      </c>
      <c r="E52" s="55">
        <f t="shared" si="0"/>
        <v>56.840046000000001</v>
      </c>
      <c r="F52" s="55">
        <f t="shared" si="1"/>
        <v>17052.013800000001</v>
      </c>
      <c r="G52" s="55" t="s">
        <v>170</v>
      </c>
      <c r="H52" s="55"/>
    </row>
    <row r="53" spans="1:8" s="76" customFormat="1" x14ac:dyDescent="0.3">
      <c r="A53" s="54" t="s">
        <v>82</v>
      </c>
      <c r="B53" s="7" t="s">
        <v>39</v>
      </c>
      <c r="C53" s="7">
        <v>150</v>
      </c>
      <c r="D53" s="55">
        <v>113.33</v>
      </c>
      <c r="E53" s="55">
        <f t="shared" si="0"/>
        <v>118.56584599999999</v>
      </c>
      <c r="F53" s="55">
        <f t="shared" si="1"/>
        <v>17784.876899999999</v>
      </c>
      <c r="G53" s="55" t="s">
        <v>170</v>
      </c>
      <c r="H53" s="55"/>
    </row>
    <row r="54" spans="1:8" s="76" customFormat="1" x14ac:dyDescent="0.3">
      <c r="A54" s="54" t="s">
        <v>136</v>
      </c>
      <c r="B54" s="7" t="s">
        <v>39</v>
      </c>
      <c r="C54" s="7">
        <v>300</v>
      </c>
      <c r="D54" s="55">
        <v>24.06</v>
      </c>
      <c r="E54" s="55">
        <f t="shared" si="0"/>
        <v>25.171571999999998</v>
      </c>
      <c r="F54" s="55">
        <f t="shared" si="1"/>
        <v>7551.4715999999989</v>
      </c>
      <c r="G54" s="55" t="s">
        <v>170</v>
      </c>
      <c r="H54" s="55"/>
    </row>
    <row r="55" spans="1:8" s="76" customFormat="1" x14ac:dyDescent="0.3">
      <c r="A55" s="54" t="s">
        <v>20</v>
      </c>
      <c r="B55" s="7" t="s">
        <v>22</v>
      </c>
      <c r="C55" s="7">
        <v>12</v>
      </c>
      <c r="D55" s="55">
        <v>3817.33</v>
      </c>
      <c r="E55" s="55">
        <f t="shared" si="0"/>
        <v>3993.690646</v>
      </c>
      <c r="F55" s="55">
        <f t="shared" si="1"/>
        <v>47924.287752000004</v>
      </c>
      <c r="G55" s="55" t="s">
        <v>170</v>
      </c>
      <c r="H55" s="55"/>
    </row>
    <row r="56" spans="1:8" s="76" customFormat="1" x14ac:dyDescent="0.3">
      <c r="A56" s="54" t="s">
        <v>48</v>
      </c>
      <c r="B56" s="7" t="s">
        <v>22</v>
      </c>
      <c r="C56" s="7">
        <v>12</v>
      </c>
      <c r="D56" s="55">
        <v>4004.6</v>
      </c>
      <c r="E56" s="55">
        <f t="shared" si="0"/>
        <v>4189.6125199999997</v>
      </c>
      <c r="F56" s="55">
        <f t="shared" si="1"/>
        <v>50275.35024</v>
      </c>
      <c r="G56" s="55" t="s">
        <v>170</v>
      </c>
      <c r="H56" s="55"/>
    </row>
    <row r="57" spans="1:8" s="76" customFormat="1" x14ac:dyDescent="0.3">
      <c r="A57" s="54" t="s">
        <v>187</v>
      </c>
      <c r="B57" s="7" t="s">
        <v>188</v>
      </c>
      <c r="C57" s="7">
        <v>1</v>
      </c>
      <c r="D57" s="55">
        <v>5000</v>
      </c>
      <c r="E57" s="55">
        <f t="shared" si="0"/>
        <v>5231</v>
      </c>
      <c r="F57" s="55">
        <f t="shared" si="1"/>
        <v>5231</v>
      </c>
      <c r="G57" s="55" t="s">
        <v>173</v>
      </c>
      <c r="H57" s="55"/>
    </row>
    <row r="58" spans="1:8" s="76" customFormat="1" x14ac:dyDescent="0.3">
      <c r="A58" s="54" t="s">
        <v>119</v>
      </c>
      <c r="B58" s="7" t="s">
        <v>14</v>
      </c>
      <c r="C58" s="7">
        <v>1</v>
      </c>
      <c r="D58" s="55">
        <v>12220</v>
      </c>
      <c r="E58" s="55">
        <f t="shared" si="0"/>
        <v>12784.564</v>
      </c>
      <c r="F58" s="55">
        <f t="shared" si="1"/>
        <v>12784.564</v>
      </c>
      <c r="G58" s="55" t="s">
        <v>170</v>
      </c>
      <c r="H58" s="55"/>
    </row>
    <row r="59" spans="1:8" s="76" customFormat="1" x14ac:dyDescent="0.3">
      <c r="A59" s="54" t="s">
        <v>19</v>
      </c>
      <c r="B59" s="7" t="s">
        <v>22</v>
      </c>
      <c r="C59" s="7">
        <v>12</v>
      </c>
      <c r="D59" s="55">
        <v>2899.99</v>
      </c>
      <c r="E59" s="55">
        <f t="shared" si="0"/>
        <v>3033.9695379999998</v>
      </c>
      <c r="F59" s="55">
        <f t="shared" si="1"/>
        <v>36407.634456</v>
      </c>
      <c r="G59" s="55" t="s">
        <v>170</v>
      </c>
      <c r="H59" s="55"/>
    </row>
    <row r="60" spans="1:8" s="76" customFormat="1" x14ac:dyDescent="0.3">
      <c r="A60" s="54"/>
      <c r="B60" s="7"/>
      <c r="C60" s="7"/>
      <c r="D60" s="55"/>
      <c r="E60" s="66" t="s">
        <v>5</v>
      </c>
      <c r="F60" s="66">
        <f xml:space="preserve"> SUM(F45:F59)</f>
        <v>475173.01305199997</v>
      </c>
      <c r="G60" s="55"/>
      <c r="H60" s="55"/>
    </row>
    <row r="61" spans="1:8" s="76" customFormat="1" x14ac:dyDescent="0.3">
      <c r="A61" s="54"/>
      <c r="B61" s="7"/>
      <c r="C61" s="7"/>
      <c r="D61" s="55"/>
      <c r="E61" s="55"/>
      <c r="F61" s="55"/>
      <c r="G61" s="55"/>
      <c r="H61" s="55"/>
    </row>
    <row r="62" spans="1:8" s="76" customFormat="1" x14ac:dyDescent="0.3">
      <c r="A62" s="60" t="s">
        <v>138</v>
      </c>
      <c r="B62" s="59"/>
      <c r="C62" s="59"/>
      <c r="D62" s="63"/>
      <c r="E62" s="63"/>
      <c r="F62" s="63"/>
      <c r="G62" s="63"/>
      <c r="H62" s="63"/>
    </row>
    <row r="63" spans="1:8" s="76" customFormat="1" x14ac:dyDescent="0.3">
      <c r="A63" s="54"/>
      <c r="B63" s="7"/>
      <c r="C63" s="7"/>
      <c r="D63" s="55"/>
      <c r="E63" s="55"/>
      <c r="F63" s="55"/>
      <c r="G63" s="55"/>
      <c r="H63" s="55"/>
    </row>
    <row r="64" spans="1:8" s="76" customFormat="1" x14ac:dyDescent="0.3">
      <c r="A64" s="54" t="s">
        <v>151</v>
      </c>
      <c r="B64" s="7" t="s">
        <v>15</v>
      </c>
      <c r="C64" s="7">
        <v>1</v>
      </c>
      <c r="D64" s="55">
        <v>15267</v>
      </c>
      <c r="E64" s="55">
        <f t="shared" si="0"/>
        <v>15972.3354</v>
      </c>
      <c r="F64" s="55">
        <f t="shared" si="1"/>
        <v>15972.3354</v>
      </c>
      <c r="G64" s="55" t="s">
        <v>170</v>
      </c>
      <c r="H64" s="55" t="s">
        <v>197</v>
      </c>
    </row>
    <row r="65" spans="1:8" s="76" customFormat="1" x14ac:dyDescent="0.3">
      <c r="A65" s="54" t="s">
        <v>84</v>
      </c>
      <c r="B65" s="7" t="s">
        <v>15</v>
      </c>
      <c r="C65" s="7">
        <v>4</v>
      </c>
      <c r="D65" s="55">
        <v>115</v>
      </c>
      <c r="E65" s="55">
        <f t="shared" si="0"/>
        <v>120.313</v>
      </c>
      <c r="F65" s="55">
        <f t="shared" si="1"/>
        <v>481.25200000000001</v>
      </c>
      <c r="G65" s="55" t="s">
        <v>176</v>
      </c>
      <c r="H65" s="55"/>
    </row>
    <row r="66" spans="1:8" s="76" customFormat="1" x14ac:dyDescent="0.3">
      <c r="A66" s="54" t="s">
        <v>91</v>
      </c>
      <c r="B66" s="7" t="s">
        <v>15</v>
      </c>
      <c r="C66" s="7">
        <v>1</v>
      </c>
      <c r="D66" s="55">
        <v>10000</v>
      </c>
      <c r="E66" s="55">
        <f t="shared" si="0"/>
        <v>10462</v>
      </c>
      <c r="F66" s="55">
        <f t="shared" si="1"/>
        <v>10462</v>
      </c>
      <c r="G66" s="55" t="s">
        <v>170</v>
      </c>
      <c r="H66" s="55"/>
    </row>
    <row r="67" spans="1:8" s="76" customFormat="1" x14ac:dyDescent="0.3">
      <c r="A67" s="54" t="s">
        <v>120</v>
      </c>
      <c r="B67" s="7" t="s">
        <v>15</v>
      </c>
      <c r="C67" s="7">
        <v>1</v>
      </c>
      <c r="D67" s="55">
        <v>3000</v>
      </c>
      <c r="E67" s="55">
        <f t="shared" si="0"/>
        <v>3138.6</v>
      </c>
      <c r="F67" s="55">
        <f t="shared" si="1"/>
        <v>3138.6</v>
      </c>
      <c r="G67" s="55" t="s">
        <v>170</v>
      </c>
      <c r="H67" s="55" t="s">
        <v>120</v>
      </c>
    </row>
    <row r="68" spans="1:8" s="76" customFormat="1" x14ac:dyDescent="0.3">
      <c r="A68" s="54"/>
      <c r="B68" s="7"/>
      <c r="C68" s="7"/>
      <c r="D68" s="55"/>
      <c r="E68" s="66" t="s">
        <v>5</v>
      </c>
      <c r="F68" s="66">
        <f>SUM(F64:F67)</f>
        <v>30054.187399999999</v>
      </c>
      <c r="G68" s="55"/>
      <c r="H68" s="55"/>
    </row>
    <row r="69" spans="1:8" s="76" customFormat="1" x14ac:dyDescent="0.3">
      <c r="A69" s="60" t="s">
        <v>92</v>
      </c>
      <c r="B69" s="59"/>
      <c r="C69" s="59"/>
      <c r="D69" s="63"/>
      <c r="E69" s="63"/>
      <c r="F69" s="63"/>
      <c r="G69" s="63" t="s">
        <v>170</v>
      </c>
      <c r="H69" s="63"/>
    </row>
    <row r="70" spans="1:8" s="76" customFormat="1" x14ac:dyDescent="0.3">
      <c r="A70" s="54"/>
      <c r="B70" s="7"/>
      <c r="C70" s="7"/>
      <c r="D70" s="55"/>
      <c r="E70" s="55"/>
      <c r="F70" s="55"/>
      <c r="G70" s="55"/>
      <c r="H70" s="55"/>
    </row>
    <row r="71" spans="1:8" s="76" customFormat="1" x14ac:dyDescent="0.3">
      <c r="A71" s="54" t="s">
        <v>81</v>
      </c>
      <c r="B71" s="7" t="s">
        <v>15</v>
      </c>
      <c r="C71" s="7">
        <v>12</v>
      </c>
      <c r="D71" s="55">
        <v>800</v>
      </c>
      <c r="E71" s="55">
        <f t="shared" si="0"/>
        <v>836.96</v>
      </c>
      <c r="F71" s="55">
        <f t="shared" si="1"/>
        <v>10043.52</v>
      </c>
      <c r="G71" s="55"/>
      <c r="H71" s="55" t="s">
        <v>198</v>
      </c>
    </row>
    <row r="72" spans="1:8" s="76" customFormat="1" x14ac:dyDescent="0.3">
      <c r="A72" s="54" t="s">
        <v>80</v>
      </c>
      <c r="B72" s="7" t="s">
        <v>15</v>
      </c>
      <c r="C72" s="7">
        <v>12</v>
      </c>
      <c r="D72" s="55">
        <v>800</v>
      </c>
      <c r="E72" s="55">
        <f t="shared" si="0"/>
        <v>836.96</v>
      </c>
      <c r="F72" s="55">
        <f t="shared" si="1"/>
        <v>10043.52</v>
      </c>
      <c r="G72" s="55"/>
      <c r="H72" s="55" t="s">
        <v>199</v>
      </c>
    </row>
    <row r="73" spans="1:8" s="76" customFormat="1" x14ac:dyDescent="0.3">
      <c r="A73" s="54"/>
      <c r="B73" s="7"/>
      <c r="C73" s="7"/>
      <c r="D73" s="55"/>
      <c r="E73" s="66" t="s">
        <v>5</v>
      </c>
      <c r="F73" s="66">
        <f>SUM(F71:F72)</f>
        <v>20087.04</v>
      </c>
      <c r="G73" s="55"/>
      <c r="H73" s="55"/>
    </row>
    <row r="74" spans="1:8" s="76" customFormat="1" x14ac:dyDescent="0.3">
      <c r="A74" s="54"/>
      <c r="B74" s="7"/>
      <c r="C74" s="7"/>
      <c r="D74" s="55"/>
      <c r="E74" s="55"/>
      <c r="F74" s="55"/>
      <c r="G74" s="55"/>
      <c r="H74" s="55"/>
    </row>
    <row r="75" spans="1:8" s="76" customFormat="1" x14ac:dyDescent="0.3">
      <c r="A75" s="60" t="s">
        <v>89</v>
      </c>
      <c r="B75" s="59"/>
      <c r="C75" s="59"/>
      <c r="D75" s="63"/>
      <c r="E75" s="63"/>
      <c r="F75" s="63"/>
      <c r="G75" s="63" t="s">
        <v>180</v>
      </c>
      <c r="H75" s="63"/>
    </row>
    <row r="76" spans="1:8" s="76" customFormat="1" x14ac:dyDescent="0.3">
      <c r="A76" s="54" t="s">
        <v>26</v>
      </c>
      <c r="B76" s="7" t="s">
        <v>15</v>
      </c>
      <c r="C76" s="7">
        <v>10</v>
      </c>
      <c r="D76" s="55">
        <v>248</v>
      </c>
      <c r="E76" s="55">
        <f t="shared" ref="E76:E106" si="2">D76+(D76*4.62%)</f>
        <v>259.45760000000001</v>
      </c>
      <c r="F76" s="55">
        <f t="shared" ref="F76:F106" si="3">E76*C76</f>
        <v>2594.576</v>
      </c>
      <c r="G76" s="55"/>
      <c r="H76" s="55"/>
    </row>
    <row r="77" spans="1:8" s="76" customFormat="1" x14ac:dyDescent="0.3">
      <c r="A77" s="54" t="s">
        <v>27</v>
      </c>
      <c r="B77" s="7" t="s">
        <v>15</v>
      </c>
      <c r="C77" s="7">
        <v>10</v>
      </c>
      <c r="D77" s="55">
        <v>399</v>
      </c>
      <c r="E77" s="55">
        <f t="shared" si="2"/>
        <v>417.43380000000002</v>
      </c>
      <c r="F77" s="55">
        <f t="shared" si="3"/>
        <v>4174.3379999999997</v>
      </c>
      <c r="G77" s="55"/>
      <c r="H77" s="55"/>
    </row>
    <row r="78" spans="1:8" s="76" customFormat="1" x14ac:dyDescent="0.3">
      <c r="A78" s="54" t="s">
        <v>28</v>
      </c>
      <c r="B78" s="7" t="s">
        <v>15</v>
      </c>
      <c r="C78" s="7">
        <v>10</v>
      </c>
      <c r="D78" s="55">
        <v>399</v>
      </c>
      <c r="E78" s="55">
        <f t="shared" si="2"/>
        <v>417.43380000000002</v>
      </c>
      <c r="F78" s="55">
        <f t="shared" si="3"/>
        <v>4174.3379999999997</v>
      </c>
      <c r="G78" s="55"/>
      <c r="H78" s="55"/>
    </row>
    <row r="79" spans="1:8" s="76" customFormat="1" x14ac:dyDescent="0.3">
      <c r="A79" s="69" t="s">
        <v>152</v>
      </c>
      <c r="B79" s="7" t="s">
        <v>15</v>
      </c>
      <c r="C79" s="7">
        <v>2</v>
      </c>
      <c r="D79" s="55">
        <v>340.09</v>
      </c>
      <c r="E79" s="55">
        <f t="shared" si="2"/>
        <v>355.80215799999996</v>
      </c>
      <c r="F79" s="55">
        <f t="shared" si="3"/>
        <v>711.60431599999993</v>
      </c>
      <c r="G79" s="55"/>
      <c r="H79" s="55"/>
    </row>
    <row r="80" spans="1:8" s="76" customFormat="1" x14ac:dyDescent="0.3">
      <c r="A80" s="54" t="s">
        <v>142</v>
      </c>
      <c r="B80" s="7" t="s">
        <v>15</v>
      </c>
      <c r="C80" s="7">
        <v>5</v>
      </c>
      <c r="D80" s="55">
        <v>710</v>
      </c>
      <c r="E80" s="55">
        <f t="shared" si="2"/>
        <v>742.80200000000002</v>
      </c>
      <c r="F80" s="55">
        <f t="shared" si="3"/>
        <v>3714.01</v>
      </c>
      <c r="G80" s="55"/>
      <c r="H80" s="55"/>
    </row>
    <row r="81" spans="1:8" s="76" customFormat="1" x14ac:dyDescent="0.3">
      <c r="A81" s="54" t="s">
        <v>121</v>
      </c>
      <c r="B81" s="7" t="s">
        <v>15</v>
      </c>
      <c r="C81" s="7">
        <v>4</v>
      </c>
      <c r="D81" s="55">
        <v>1056</v>
      </c>
      <c r="E81" s="55">
        <f t="shared" si="2"/>
        <v>1104.7872</v>
      </c>
      <c r="F81" s="55">
        <f t="shared" si="3"/>
        <v>4419.1487999999999</v>
      </c>
      <c r="G81" s="55"/>
      <c r="H81" s="55"/>
    </row>
    <row r="82" spans="1:8" s="76" customFormat="1" x14ac:dyDescent="0.3">
      <c r="A82" s="54" t="s">
        <v>122</v>
      </c>
      <c r="B82" s="7" t="s">
        <v>15</v>
      </c>
      <c r="C82" s="7">
        <v>4</v>
      </c>
      <c r="D82" s="55">
        <v>1499</v>
      </c>
      <c r="E82" s="55">
        <f t="shared" si="2"/>
        <v>1568.2538</v>
      </c>
      <c r="F82" s="55">
        <f t="shared" si="3"/>
        <v>6273.0151999999998</v>
      </c>
      <c r="G82" s="55"/>
      <c r="H82" s="55"/>
    </row>
    <row r="83" spans="1:8" s="76" customFormat="1" x14ac:dyDescent="0.3">
      <c r="A83" s="54" t="s">
        <v>36</v>
      </c>
      <c r="B83" s="7" t="s">
        <v>37</v>
      </c>
      <c r="C83" s="7">
        <v>3</v>
      </c>
      <c r="D83" s="55">
        <v>310</v>
      </c>
      <c r="E83" s="55">
        <f t="shared" si="2"/>
        <v>324.322</v>
      </c>
      <c r="F83" s="55">
        <f t="shared" si="3"/>
        <v>972.96600000000001</v>
      </c>
      <c r="G83" s="55"/>
      <c r="H83" s="55"/>
    </row>
    <row r="84" spans="1:8" s="76" customFormat="1" x14ac:dyDescent="0.3">
      <c r="A84" s="54" t="s">
        <v>164</v>
      </c>
      <c r="B84" s="7" t="s">
        <v>15</v>
      </c>
      <c r="C84" s="7">
        <v>1</v>
      </c>
      <c r="D84" s="55">
        <v>3721.43</v>
      </c>
      <c r="E84" s="55">
        <f t="shared" si="2"/>
        <v>3893.3600659999997</v>
      </c>
      <c r="F84" s="55">
        <f t="shared" si="3"/>
        <v>3893.3600659999997</v>
      </c>
      <c r="G84" s="55"/>
      <c r="H84" s="55"/>
    </row>
    <row r="85" spans="1:8" s="76" customFormat="1" x14ac:dyDescent="0.3">
      <c r="A85" s="69" t="s">
        <v>162</v>
      </c>
      <c r="B85" s="7" t="s">
        <v>15</v>
      </c>
      <c r="C85" s="7">
        <v>10</v>
      </c>
      <c r="D85" s="55">
        <v>294</v>
      </c>
      <c r="E85" s="55">
        <f t="shared" si="2"/>
        <v>307.58280000000002</v>
      </c>
      <c r="F85" s="55">
        <f t="shared" si="3"/>
        <v>3075.8280000000004</v>
      </c>
      <c r="G85" s="55"/>
      <c r="H85" s="55"/>
    </row>
    <row r="86" spans="1:8" s="76" customFormat="1" x14ac:dyDescent="0.3">
      <c r="A86" s="68" t="s">
        <v>160</v>
      </c>
      <c r="B86" s="7" t="s">
        <v>15</v>
      </c>
      <c r="C86" s="7">
        <v>10</v>
      </c>
      <c r="D86" s="55">
        <v>84.66</v>
      </c>
      <c r="E86" s="55">
        <f t="shared" si="2"/>
        <v>88.571292</v>
      </c>
      <c r="F86" s="55">
        <f t="shared" si="3"/>
        <v>885.71291999999994</v>
      </c>
      <c r="G86" s="55"/>
      <c r="H86" s="55"/>
    </row>
    <row r="87" spans="1:8" s="76" customFormat="1" x14ac:dyDescent="0.3">
      <c r="A87" s="68" t="s">
        <v>161</v>
      </c>
      <c r="B87" s="7" t="s">
        <v>15</v>
      </c>
      <c r="C87" s="7">
        <v>10</v>
      </c>
      <c r="D87" s="55">
        <v>69.66</v>
      </c>
      <c r="E87" s="55">
        <f t="shared" si="2"/>
        <v>72.878292000000002</v>
      </c>
      <c r="F87" s="55">
        <f t="shared" si="3"/>
        <v>728.78291999999999</v>
      </c>
      <c r="G87" s="55"/>
      <c r="H87" s="55"/>
    </row>
    <row r="88" spans="1:8" s="76" customFormat="1" x14ac:dyDescent="0.3">
      <c r="A88" s="54" t="s">
        <v>68</v>
      </c>
      <c r="B88" s="7" t="s">
        <v>15</v>
      </c>
      <c r="C88" s="7">
        <v>1</v>
      </c>
      <c r="D88" s="55">
        <v>12248.04</v>
      </c>
      <c r="E88" s="55">
        <f t="shared" si="2"/>
        <v>12813.899448</v>
      </c>
      <c r="F88" s="55">
        <f t="shared" si="3"/>
        <v>12813.899448</v>
      </c>
      <c r="G88" s="55"/>
      <c r="H88" s="55"/>
    </row>
    <row r="89" spans="1:8" s="76" customFormat="1" x14ac:dyDescent="0.3">
      <c r="A89" s="54" t="s">
        <v>47</v>
      </c>
      <c r="B89" s="7" t="s">
        <v>15</v>
      </c>
      <c r="C89" s="7">
        <v>1</v>
      </c>
      <c r="D89" s="55">
        <v>21456.6</v>
      </c>
      <c r="E89" s="55">
        <f t="shared" si="2"/>
        <v>22447.894919999999</v>
      </c>
      <c r="F89" s="55">
        <f t="shared" si="3"/>
        <v>22447.894919999999</v>
      </c>
      <c r="G89" s="55"/>
      <c r="H89" s="55"/>
    </row>
    <row r="90" spans="1:8" s="76" customFormat="1" x14ac:dyDescent="0.3">
      <c r="A90" s="54" t="s">
        <v>183</v>
      </c>
      <c r="B90" s="7" t="s">
        <v>15</v>
      </c>
      <c r="C90" s="7">
        <v>12</v>
      </c>
      <c r="D90" s="55">
        <v>950</v>
      </c>
      <c r="E90" s="55">
        <f t="shared" si="2"/>
        <v>993.89</v>
      </c>
      <c r="F90" s="55">
        <f t="shared" si="3"/>
        <v>11926.68</v>
      </c>
      <c r="G90" s="55"/>
      <c r="H90" s="55"/>
    </row>
    <row r="91" spans="1:8" s="76" customFormat="1" x14ac:dyDescent="0.3">
      <c r="A91" s="54" t="s">
        <v>110</v>
      </c>
      <c r="B91" s="7" t="s">
        <v>15</v>
      </c>
      <c r="C91" s="7">
        <v>4</v>
      </c>
      <c r="D91" s="55">
        <v>2076</v>
      </c>
      <c r="E91" s="55">
        <f t="shared" si="2"/>
        <v>2171.9112</v>
      </c>
      <c r="F91" s="55">
        <f t="shared" si="3"/>
        <v>8687.6448</v>
      </c>
      <c r="G91" s="55"/>
      <c r="H91" s="55"/>
    </row>
    <row r="92" spans="1:8" s="76" customFormat="1" x14ac:dyDescent="0.3">
      <c r="A92" s="54" t="s">
        <v>112</v>
      </c>
      <c r="B92" s="7" t="s">
        <v>15</v>
      </c>
      <c r="C92" s="7">
        <v>4</v>
      </c>
      <c r="D92" s="55">
        <v>2602</v>
      </c>
      <c r="E92" s="55">
        <f t="shared" si="2"/>
        <v>2722.2123999999999</v>
      </c>
      <c r="F92" s="55">
        <f t="shared" si="3"/>
        <v>10888.8496</v>
      </c>
      <c r="G92" s="55"/>
      <c r="H92" s="55"/>
    </row>
    <row r="93" spans="1:8" s="76" customFormat="1" x14ac:dyDescent="0.3">
      <c r="A93" s="69" t="s">
        <v>159</v>
      </c>
      <c r="B93" s="7" t="s">
        <v>15</v>
      </c>
      <c r="C93" s="7">
        <v>12</v>
      </c>
      <c r="D93" s="55">
        <v>345</v>
      </c>
      <c r="E93" s="55">
        <f t="shared" si="2"/>
        <v>360.93900000000002</v>
      </c>
      <c r="F93" s="55">
        <f t="shared" si="3"/>
        <v>4331.268</v>
      </c>
      <c r="G93" s="55"/>
      <c r="H93" s="55"/>
    </row>
    <row r="94" spans="1:8" s="76" customFormat="1" x14ac:dyDescent="0.3">
      <c r="A94" s="68" t="s">
        <v>109</v>
      </c>
      <c r="B94" s="7" t="s">
        <v>15</v>
      </c>
      <c r="C94" s="7">
        <v>2</v>
      </c>
      <c r="D94" s="55">
        <v>4176</v>
      </c>
      <c r="E94" s="55">
        <f t="shared" si="2"/>
        <v>4368.9312</v>
      </c>
      <c r="F94" s="55">
        <f t="shared" si="3"/>
        <v>8737.8624</v>
      </c>
      <c r="G94" s="55"/>
      <c r="H94" s="55"/>
    </row>
    <row r="95" spans="1:8" s="76" customFormat="1" x14ac:dyDescent="0.3">
      <c r="A95" s="54" t="s">
        <v>111</v>
      </c>
      <c r="B95" s="7" t="s">
        <v>15</v>
      </c>
      <c r="C95" s="7">
        <v>4</v>
      </c>
      <c r="D95" s="55">
        <v>4622</v>
      </c>
      <c r="E95" s="55">
        <f t="shared" si="2"/>
        <v>4835.5364</v>
      </c>
      <c r="F95" s="55">
        <f t="shared" si="3"/>
        <v>19342.1456</v>
      </c>
      <c r="G95" s="55"/>
      <c r="H95" s="55"/>
    </row>
    <row r="96" spans="1:8" s="76" customFormat="1" x14ac:dyDescent="0.3">
      <c r="A96" s="69" t="s">
        <v>25</v>
      </c>
      <c r="B96" s="7" t="s">
        <v>15</v>
      </c>
      <c r="C96" s="7">
        <v>4</v>
      </c>
      <c r="D96" s="55">
        <v>359.9</v>
      </c>
      <c r="E96" s="55">
        <f t="shared" si="2"/>
        <v>376.52737999999999</v>
      </c>
      <c r="F96" s="55">
        <f t="shared" si="3"/>
        <v>1506.10952</v>
      </c>
      <c r="G96" s="55"/>
      <c r="H96" s="55"/>
    </row>
    <row r="97" spans="1:8" s="76" customFormat="1" x14ac:dyDescent="0.3">
      <c r="A97" s="54" t="s">
        <v>44</v>
      </c>
      <c r="B97" s="7" t="s">
        <v>15</v>
      </c>
      <c r="C97" s="7">
        <v>4</v>
      </c>
      <c r="D97" s="55">
        <v>2998.5</v>
      </c>
      <c r="E97" s="55">
        <f t="shared" si="2"/>
        <v>3137.0306999999998</v>
      </c>
      <c r="F97" s="55">
        <f t="shared" si="3"/>
        <v>12548.122799999999</v>
      </c>
      <c r="G97" s="55"/>
      <c r="H97" s="55"/>
    </row>
    <row r="98" spans="1:8" s="76" customFormat="1" x14ac:dyDescent="0.3">
      <c r="A98" s="54" t="s">
        <v>74</v>
      </c>
      <c r="B98" s="7" t="s">
        <v>15</v>
      </c>
      <c r="C98" s="7">
        <v>4</v>
      </c>
      <c r="D98" s="55">
        <v>2698.98</v>
      </c>
      <c r="E98" s="55">
        <f t="shared" si="2"/>
        <v>2823.6728760000001</v>
      </c>
      <c r="F98" s="55">
        <f t="shared" si="3"/>
        <v>11294.691504</v>
      </c>
      <c r="G98" s="55"/>
      <c r="H98" s="55"/>
    </row>
    <row r="99" spans="1:8" s="76" customFormat="1" x14ac:dyDescent="0.3">
      <c r="A99" s="54" t="s">
        <v>105</v>
      </c>
      <c r="B99" s="7" t="s">
        <v>15</v>
      </c>
      <c r="C99" s="7">
        <v>1</v>
      </c>
      <c r="D99" s="55">
        <v>64945.46</v>
      </c>
      <c r="E99" s="55">
        <f t="shared" si="2"/>
        <v>67945.940252</v>
      </c>
      <c r="F99" s="55">
        <f t="shared" si="3"/>
        <v>67945.940252</v>
      </c>
      <c r="G99" s="55"/>
      <c r="H99" s="55"/>
    </row>
    <row r="100" spans="1:8" s="76" customFormat="1" x14ac:dyDescent="0.3">
      <c r="A100" s="54" t="s">
        <v>69</v>
      </c>
      <c r="B100" s="7" t="s">
        <v>15</v>
      </c>
      <c r="C100" s="7">
        <v>6</v>
      </c>
      <c r="D100" s="55">
        <v>150</v>
      </c>
      <c r="E100" s="55">
        <f t="shared" si="2"/>
        <v>156.93</v>
      </c>
      <c r="F100" s="55">
        <f t="shared" si="3"/>
        <v>941.58</v>
      </c>
      <c r="G100" s="55"/>
      <c r="H100" s="55"/>
    </row>
    <row r="101" spans="1:8" s="76" customFormat="1" x14ac:dyDescent="0.3">
      <c r="A101" s="54" t="s">
        <v>70</v>
      </c>
      <c r="B101" s="7" t="s">
        <v>15</v>
      </c>
      <c r="C101" s="7">
        <v>6</v>
      </c>
      <c r="D101" s="55">
        <v>90</v>
      </c>
      <c r="E101" s="55">
        <f t="shared" si="2"/>
        <v>94.158000000000001</v>
      </c>
      <c r="F101" s="55">
        <f t="shared" si="3"/>
        <v>564.94799999999998</v>
      </c>
      <c r="G101" s="55"/>
      <c r="H101" s="55"/>
    </row>
    <row r="102" spans="1:8" s="76" customFormat="1" x14ac:dyDescent="0.3">
      <c r="A102" s="54" t="s">
        <v>31</v>
      </c>
      <c r="B102" s="7" t="s">
        <v>15</v>
      </c>
      <c r="C102" s="7">
        <v>24</v>
      </c>
      <c r="D102" s="55">
        <v>79.5</v>
      </c>
      <c r="E102" s="55">
        <f t="shared" si="2"/>
        <v>83.172899999999998</v>
      </c>
      <c r="F102" s="55">
        <f t="shared" si="3"/>
        <v>1996.1496</v>
      </c>
      <c r="G102" s="55"/>
      <c r="H102" s="55"/>
    </row>
    <row r="103" spans="1:8" s="76" customFormat="1" x14ac:dyDescent="0.3">
      <c r="A103" s="54" t="s">
        <v>30</v>
      </c>
      <c r="B103" s="7" t="s">
        <v>15</v>
      </c>
      <c r="C103" s="7">
        <v>18</v>
      </c>
      <c r="D103" s="55">
        <v>10</v>
      </c>
      <c r="E103" s="55">
        <f t="shared" si="2"/>
        <v>10.462</v>
      </c>
      <c r="F103" s="55">
        <f t="shared" si="3"/>
        <v>188.316</v>
      </c>
      <c r="G103" s="55"/>
      <c r="H103" s="55"/>
    </row>
    <row r="104" spans="1:8" s="76" customFormat="1" x14ac:dyDescent="0.3">
      <c r="A104" s="54" t="s">
        <v>29</v>
      </c>
      <c r="B104" s="7" t="s">
        <v>15</v>
      </c>
      <c r="C104" s="7">
        <v>8</v>
      </c>
      <c r="D104" s="55">
        <v>15.5</v>
      </c>
      <c r="E104" s="55">
        <f t="shared" si="2"/>
        <v>16.216100000000001</v>
      </c>
      <c r="F104" s="55">
        <f t="shared" si="3"/>
        <v>129.72880000000001</v>
      </c>
      <c r="G104" s="55"/>
      <c r="H104" s="55"/>
    </row>
    <row r="105" spans="1:8" s="76" customFormat="1" x14ac:dyDescent="0.3">
      <c r="A105" s="54" t="s">
        <v>100</v>
      </c>
      <c r="B105" s="7" t="s">
        <v>15</v>
      </c>
      <c r="C105" s="7">
        <v>24</v>
      </c>
      <c r="D105" s="55">
        <v>89.99</v>
      </c>
      <c r="E105" s="55">
        <f t="shared" si="2"/>
        <v>94.147537999999997</v>
      </c>
      <c r="F105" s="55">
        <f t="shared" si="3"/>
        <v>2259.5409119999999</v>
      </c>
      <c r="G105" s="55"/>
      <c r="H105" s="55"/>
    </row>
    <row r="106" spans="1:8" s="76" customFormat="1" x14ac:dyDescent="0.3">
      <c r="A106" s="54" t="s">
        <v>32</v>
      </c>
      <c r="B106" s="7" t="s">
        <v>15</v>
      </c>
      <c r="C106" s="7">
        <v>12</v>
      </c>
      <c r="D106" s="55">
        <v>289.99</v>
      </c>
      <c r="E106" s="55">
        <f t="shared" si="2"/>
        <v>303.38753800000001</v>
      </c>
      <c r="F106" s="55">
        <f t="shared" si="3"/>
        <v>3640.6504560000003</v>
      </c>
      <c r="G106" s="55"/>
      <c r="H106" s="55"/>
    </row>
    <row r="107" spans="1:8" s="76" customFormat="1" x14ac:dyDescent="0.3">
      <c r="A107" s="68"/>
      <c r="B107" s="68"/>
      <c r="C107" s="7"/>
      <c r="D107" s="55"/>
      <c r="E107" s="66" t="s">
        <v>5</v>
      </c>
      <c r="F107" s="66">
        <f>SUM(F76:F106)</f>
        <v>237809.70283399997</v>
      </c>
      <c r="G107" s="55"/>
      <c r="H107" s="55"/>
    </row>
    <row r="108" spans="1:8" s="76" customFormat="1" x14ac:dyDescent="0.3">
      <c r="A108" s="54"/>
      <c r="B108" s="7"/>
      <c r="C108" s="7"/>
      <c r="D108" s="55"/>
      <c r="E108" s="55"/>
      <c r="F108" s="55"/>
      <c r="G108" s="55"/>
      <c r="H108" s="55"/>
    </row>
    <row r="109" spans="1:8" s="76" customFormat="1" x14ac:dyDescent="0.3">
      <c r="A109" s="60" t="s">
        <v>86</v>
      </c>
      <c r="B109" s="59"/>
      <c r="C109" s="59"/>
      <c r="D109" s="63"/>
      <c r="E109" s="63"/>
      <c r="F109" s="63"/>
      <c r="G109" s="63" t="s">
        <v>174</v>
      </c>
      <c r="H109" s="63" t="s">
        <v>195</v>
      </c>
    </row>
    <row r="110" spans="1:8" s="76" customFormat="1" x14ac:dyDescent="0.3">
      <c r="A110" s="54"/>
      <c r="B110" s="7"/>
      <c r="C110" s="7"/>
      <c r="D110" s="55"/>
      <c r="E110" s="55"/>
      <c r="F110" s="55"/>
      <c r="G110" s="55"/>
      <c r="H110" s="55"/>
    </row>
    <row r="111" spans="1:8" s="76" customFormat="1" x14ac:dyDescent="0.3">
      <c r="A111" s="54" t="s">
        <v>66</v>
      </c>
      <c r="B111" s="7" t="s">
        <v>140</v>
      </c>
      <c r="C111" s="7">
        <v>10</v>
      </c>
      <c r="D111" s="55">
        <v>2599.9</v>
      </c>
      <c r="E111" s="55">
        <f t="shared" ref="E111:E148" si="4">D111+(D111*4.62%)</f>
        <v>2720.0153800000003</v>
      </c>
      <c r="F111" s="55">
        <f t="shared" ref="F111:F148" si="5">E111*C111</f>
        <v>27200.153800000004</v>
      </c>
      <c r="G111" s="55"/>
      <c r="H111" s="55"/>
    </row>
    <row r="112" spans="1:8" s="76" customFormat="1" x14ac:dyDescent="0.3">
      <c r="A112" s="54" t="s">
        <v>67</v>
      </c>
      <c r="B112" s="7" t="s">
        <v>140</v>
      </c>
      <c r="C112" s="7">
        <v>10</v>
      </c>
      <c r="D112" s="55">
        <v>1819.2</v>
      </c>
      <c r="E112" s="55">
        <f t="shared" si="4"/>
        <v>1903.24704</v>
      </c>
      <c r="F112" s="55">
        <f t="shared" si="5"/>
        <v>19032.470399999998</v>
      </c>
      <c r="G112" s="55"/>
      <c r="H112" s="55"/>
    </row>
    <row r="113" spans="1:8" s="76" customFormat="1" x14ac:dyDescent="0.3">
      <c r="A113" s="54" t="s">
        <v>59</v>
      </c>
      <c r="B113" s="7" t="s">
        <v>60</v>
      </c>
      <c r="C113" s="7">
        <v>10</v>
      </c>
      <c r="D113" s="55">
        <v>103</v>
      </c>
      <c r="E113" s="55">
        <f t="shared" si="4"/>
        <v>107.7586</v>
      </c>
      <c r="F113" s="55">
        <f t="shared" si="5"/>
        <v>1077.586</v>
      </c>
      <c r="G113" s="55"/>
      <c r="H113" s="55"/>
    </row>
    <row r="114" spans="1:8" s="76" customFormat="1" x14ac:dyDescent="0.3">
      <c r="A114" s="54" t="s">
        <v>57</v>
      </c>
      <c r="B114" s="7" t="s">
        <v>60</v>
      </c>
      <c r="C114" s="7">
        <v>100</v>
      </c>
      <c r="D114" s="55">
        <v>2299</v>
      </c>
      <c r="E114" s="55">
        <f t="shared" si="4"/>
        <v>2405.2138</v>
      </c>
      <c r="F114" s="55">
        <f t="shared" si="5"/>
        <v>240521.38</v>
      </c>
      <c r="G114" s="55"/>
      <c r="H114" s="55"/>
    </row>
    <row r="115" spans="1:8" s="76" customFormat="1" x14ac:dyDescent="0.3">
      <c r="A115" s="54" t="s">
        <v>51</v>
      </c>
      <c r="B115" s="7" t="s">
        <v>15</v>
      </c>
      <c r="C115" s="7">
        <v>20000</v>
      </c>
      <c r="D115" s="55">
        <v>0.15</v>
      </c>
      <c r="E115" s="55">
        <f t="shared" si="4"/>
        <v>0.15692999999999999</v>
      </c>
      <c r="F115" s="55">
        <f t="shared" si="5"/>
        <v>3138.6</v>
      </c>
      <c r="G115" s="55"/>
      <c r="H115" s="55"/>
    </row>
    <row r="116" spans="1:8" s="76" customFormat="1" x14ac:dyDescent="0.3">
      <c r="A116" s="54" t="s">
        <v>63</v>
      </c>
      <c r="B116" s="7" t="s">
        <v>15</v>
      </c>
      <c r="C116" s="7">
        <v>4</v>
      </c>
      <c r="D116" s="55">
        <v>32</v>
      </c>
      <c r="E116" s="55">
        <f t="shared" si="4"/>
        <v>33.478400000000001</v>
      </c>
      <c r="F116" s="55">
        <f t="shared" si="5"/>
        <v>133.9136</v>
      </c>
      <c r="G116" s="55"/>
      <c r="H116" s="55"/>
    </row>
    <row r="117" spans="1:8" s="76" customFormat="1" x14ac:dyDescent="0.3">
      <c r="A117" s="54" t="s">
        <v>64</v>
      </c>
      <c r="B117" s="7" t="s">
        <v>83</v>
      </c>
      <c r="C117" s="7">
        <v>2</v>
      </c>
      <c r="D117" s="55">
        <v>128.9</v>
      </c>
      <c r="E117" s="55">
        <f t="shared" si="4"/>
        <v>134.85518000000002</v>
      </c>
      <c r="F117" s="55">
        <f t="shared" si="5"/>
        <v>269.71036000000004</v>
      </c>
      <c r="G117" s="55"/>
      <c r="H117" s="55"/>
    </row>
    <row r="118" spans="1:8" s="76" customFormat="1" x14ac:dyDescent="0.3">
      <c r="A118" s="54" t="s">
        <v>65</v>
      </c>
      <c r="B118" s="7" t="s">
        <v>15</v>
      </c>
      <c r="C118" s="7">
        <v>2</v>
      </c>
      <c r="D118" s="55">
        <v>35.35</v>
      </c>
      <c r="E118" s="55">
        <f t="shared" si="4"/>
        <v>36.983170000000001</v>
      </c>
      <c r="F118" s="55">
        <f t="shared" si="5"/>
        <v>73.966340000000002</v>
      </c>
      <c r="G118" s="55"/>
      <c r="H118" s="55"/>
    </row>
    <row r="119" spans="1:8" s="76" customFormat="1" x14ac:dyDescent="0.3">
      <c r="A119" s="54" t="s">
        <v>58</v>
      </c>
      <c r="B119" s="7" t="s">
        <v>60</v>
      </c>
      <c r="C119" s="7">
        <v>50</v>
      </c>
      <c r="D119" s="55">
        <v>24.9</v>
      </c>
      <c r="E119" s="55">
        <f t="shared" si="4"/>
        <v>26.050379999999997</v>
      </c>
      <c r="F119" s="55">
        <f t="shared" si="5"/>
        <v>1302.5189999999998</v>
      </c>
      <c r="G119" s="55"/>
      <c r="H119" s="55"/>
    </row>
    <row r="120" spans="1:8" s="76" customFormat="1" x14ac:dyDescent="0.3">
      <c r="A120" s="54" t="s">
        <v>73</v>
      </c>
      <c r="B120" s="7" t="s">
        <v>15</v>
      </c>
      <c r="C120" s="7">
        <v>2</v>
      </c>
      <c r="D120" s="55">
        <v>95</v>
      </c>
      <c r="E120" s="55">
        <f t="shared" si="4"/>
        <v>99.388999999999996</v>
      </c>
      <c r="F120" s="55">
        <f t="shared" si="5"/>
        <v>198.77799999999999</v>
      </c>
      <c r="G120" s="55"/>
      <c r="H120" s="55"/>
    </row>
    <row r="121" spans="1:8" s="76" customFormat="1" x14ac:dyDescent="0.3">
      <c r="A121" s="54" t="s">
        <v>45</v>
      </c>
      <c r="B121" s="7" t="s">
        <v>46</v>
      </c>
      <c r="C121" s="7">
        <v>5</v>
      </c>
      <c r="D121" s="55">
        <v>32.450000000000003</v>
      </c>
      <c r="E121" s="55">
        <f t="shared" si="4"/>
        <v>33.949190000000002</v>
      </c>
      <c r="F121" s="55">
        <f t="shared" si="5"/>
        <v>169.74594999999999</v>
      </c>
      <c r="G121" s="55"/>
      <c r="H121" s="55"/>
    </row>
    <row r="122" spans="1:8" s="76" customFormat="1" x14ac:dyDescent="0.3">
      <c r="A122" s="54" t="s">
        <v>71</v>
      </c>
      <c r="B122" s="7" t="s">
        <v>141</v>
      </c>
      <c r="C122" s="7">
        <v>10</v>
      </c>
      <c r="D122" s="55">
        <v>30</v>
      </c>
      <c r="E122" s="55">
        <f t="shared" si="4"/>
        <v>31.385999999999999</v>
      </c>
      <c r="F122" s="55">
        <f t="shared" si="5"/>
        <v>313.86</v>
      </c>
      <c r="G122" s="55"/>
      <c r="H122" s="55"/>
    </row>
    <row r="123" spans="1:8" s="76" customFormat="1" x14ac:dyDescent="0.3">
      <c r="A123" s="54" t="s">
        <v>72</v>
      </c>
      <c r="B123" s="7" t="s">
        <v>15</v>
      </c>
      <c r="C123" s="7">
        <v>4</v>
      </c>
      <c r="D123" s="55">
        <v>92.8</v>
      </c>
      <c r="E123" s="55">
        <f t="shared" si="4"/>
        <v>97.08735999999999</v>
      </c>
      <c r="F123" s="55">
        <f t="shared" si="5"/>
        <v>388.34943999999996</v>
      </c>
      <c r="G123" s="55"/>
      <c r="H123" s="55"/>
    </row>
    <row r="124" spans="1:8" s="76" customFormat="1" x14ac:dyDescent="0.3">
      <c r="A124" s="54" t="s">
        <v>61</v>
      </c>
      <c r="B124" s="7" t="s">
        <v>15</v>
      </c>
      <c r="C124" s="7">
        <v>2</v>
      </c>
      <c r="D124" s="55">
        <v>22</v>
      </c>
      <c r="E124" s="55">
        <f t="shared" si="4"/>
        <v>23.016400000000001</v>
      </c>
      <c r="F124" s="55">
        <f t="shared" si="5"/>
        <v>46.032800000000002</v>
      </c>
      <c r="G124" s="55"/>
      <c r="H124" s="55"/>
    </row>
    <row r="125" spans="1:8" s="76" customFormat="1" x14ac:dyDescent="0.3">
      <c r="A125" s="54" t="s">
        <v>62</v>
      </c>
      <c r="B125" s="7" t="s">
        <v>15</v>
      </c>
      <c r="C125" s="7">
        <v>2</v>
      </c>
      <c r="D125" s="55">
        <v>20</v>
      </c>
      <c r="E125" s="55">
        <f t="shared" si="4"/>
        <v>20.923999999999999</v>
      </c>
      <c r="F125" s="55">
        <f t="shared" si="5"/>
        <v>41.847999999999999</v>
      </c>
      <c r="G125" s="55"/>
      <c r="H125" s="55"/>
    </row>
    <row r="126" spans="1:8" s="76" customFormat="1" x14ac:dyDescent="0.3">
      <c r="A126" s="54" t="s">
        <v>101</v>
      </c>
      <c r="B126" s="7" t="s">
        <v>15</v>
      </c>
      <c r="C126" s="7">
        <v>350000</v>
      </c>
      <c r="D126" s="55">
        <v>0.05</v>
      </c>
      <c r="E126" s="55">
        <f t="shared" si="4"/>
        <v>5.2310000000000002E-2</v>
      </c>
      <c r="F126" s="55">
        <f t="shared" si="5"/>
        <v>18308.5</v>
      </c>
      <c r="G126" s="55"/>
      <c r="H126" s="55"/>
    </row>
    <row r="127" spans="1:8" s="76" customFormat="1" x14ac:dyDescent="0.3">
      <c r="A127" s="54" t="s">
        <v>186</v>
      </c>
      <c r="B127" s="7" t="s">
        <v>46</v>
      </c>
      <c r="C127" s="7">
        <v>30</v>
      </c>
      <c r="D127" s="55">
        <v>100</v>
      </c>
      <c r="E127" s="55">
        <f t="shared" si="4"/>
        <v>104.62</v>
      </c>
      <c r="F127" s="55">
        <f t="shared" si="5"/>
        <v>3138.6000000000004</v>
      </c>
      <c r="G127" s="55"/>
      <c r="H127" s="55"/>
    </row>
    <row r="128" spans="1:8" s="76" customFormat="1" x14ac:dyDescent="0.3">
      <c r="A128" s="54" t="s">
        <v>191</v>
      </c>
      <c r="B128" s="7" t="s">
        <v>192</v>
      </c>
      <c r="C128" s="7">
        <v>150</v>
      </c>
      <c r="D128" s="55">
        <v>20</v>
      </c>
      <c r="E128" s="55">
        <f t="shared" si="4"/>
        <v>20.923999999999999</v>
      </c>
      <c r="F128" s="55">
        <f t="shared" si="5"/>
        <v>3138.6</v>
      </c>
      <c r="G128" s="55"/>
      <c r="H128" s="55"/>
    </row>
    <row r="129" spans="1:8" s="76" customFormat="1" x14ac:dyDescent="0.3">
      <c r="A129" s="54" t="s">
        <v>184</v>
      </c>
      <c r="B129" s="7" t="s">
        <v>185</v>
      </c>
      <c r="C129" s="7">
        <v>10</v>
      </c>
      <c r="D129" s="55">
        <v>100</v>
      </c>
      <c r="E129" s="55">
        <f t="shared" si="4"/>
        <v>104.62</v>
      </c>
      <c r="F129" s="55">
        <f t="shared" si="5"/>
        <v>1046.2</v>
      </c>
      <c r="G129" s="55"/>
      <c r="H129" s="55"/>
    </row>
    <row r="130" spans="1:8" s="76" customFormat="1" x14ac:dyDescent="0.3">
      <c r="A130" s="54" t="s">
        <v>102</v>
      </c>
      <c r="B130" s="7" t="s">
        <v>15</v>
      </c>
      <c r="C130" s="7">
        <v>2</v>
      </c>
      <c r="D130" s="55">
        <v>35.99</v>
      </c>
      <c r="E130" s="55">
        <f t="shared" si="4"/>
        <v>37.652737999999999</v>
      </c>
      <c r="F130" s="55">
        <f t="shared" si="5"/>
        <v>75.305475999999999</v>
      </c>
      <c r="G130" s="55"/>
      <c r="H130" s="55"/>
    </row>
    <row r="131" spans="1:8" s="76" customFormat="1" x14ac:dyDescent="0.3">
      <c r="A131" s="54"/>
      <c r="B131" s="7"/>
      <c r="C131" s="7"/>
      <c r="D131" s="55"/>
      <c r="E131" s="66" t="s">
        <v>5</v>
      </c>
      <c r="F131" s="66">
        <f>SUM(F111:F130)</f>
        <v>319616.11916599999</v>
      </c>
      <c r="G131" s="55"/>
      <c r="H131" s="55"/>
    </row>
    <row r="132" spans="1:8" s="76" customFormat="1" x14ac:dyDescent="0.3">
      <c r="A132" s="54"/>
      <c r="B132" s="7"/>
      <c r="C132" s="7"/>
      <c r="D132" s="55"/>
      <c r="E132" s="55"/>
      <c r="F132" s="55"/>
      <c r="G132" s="55"/>
      <c r="H132" s="55"/>
    </row>
    <row r="133" spans="1:8" s="76" customFormat="1" x14ac:dyDescent="0.3">
      <c r="A133" s="60" t="s">
        <v>93</v>
      </c>
      <c r="B133" s="59"/>
      <c r="C133" s="59"/>
      <c r="D133" s="63"/>
      <c r="E133" s="63"/>
      <c r="F133" s="63"/>
      <c r="G133" s="63" t="s">
        <v>181</v>
      </c>
      <c r="H133" s="63" t="s">
        <v>201</v>
      </c>
    </row>
    <row r="134" spans="1:8" s="76" customFormat="1" x14ac:dyDescent="0.3">
      <c r="A134" s="54" t="s">
        <v>94</v>
      </c>
      <c r="B134" s="7" t="s">
        <v>15</v>
      </c>
      <c r="C134" s="7">
        <v>2</v>
      </c>
      <c r="D134" s="55">
        <v>2120</v>
      </c>
      <c r="E134" s="55">
        <f t="shared" si="4"/>
        <v>2217.944</v>
      </c>
      <c r="F134" s="55">
        <f t="shared" si="5"/>
        <v>4435.8879999999999</v>
      </c>
      <c r="G134" s="55"/>
      <c r="H134" s="55"/>
    </row>
    <row r="135" spans="1:8" s="76" customFormat="1" x14ac:dyDescent="0.3">
      <c r="A135" s="54" t="s">
        <v>49</v>
      </c>
      <c r="B135" s="7" t="s">
        <v>15</v>
      </c>
      <c r="C135" s="7">
        <v>1</v>
      </c>
      <c r="D135" s="55">
        <v>11839.73</v>
      </c>
      <c r="E135" s="55">
        <f t="shared" si="4"/>
        <v>12386.725526</v>
      </c>
      <c r="F135" s="55">
        <f t="shared" si="5"/>
        <v>12386.725526</v>
      </c>
      <c r="G135" s="55"/>
      <c r="H135" s="55"/>
    </row>
    <row r="136" spans="1:8" s="76" customFormat="1" x14ac:dyDescent="0.3">
      <c r="A136" s="54" t="s">
        <v>103</v>
      </c>
      <c r="B136" s="7" t="s">
        <v>15</v>
      </c>
      <c r="C136" s="7">
        <v>2</v>
      </c>
      <c r="D136" s="55">
        <v>410</v>
      </c>
      <c r="E136" s="55">
        <f t="shared" si="4"/>
        <v>428.94200000000001</v>
      </c>
      <c r="F136" s="55">
        <f t="shared" si="5"/>
        <v>857.88400000000001</v>
      </c>
      <c r="G136" s="55"/>
      <c r="H136" s="55"/>
    </row>
    <row r="137" spans="1:8" s="76" customFormat="1" x14ac:dyDescent="0.3">
      <c r="A137" s="54"/>
      <c r="B137" s="7"/>
      <c r="C137" s="7"/>
      <c r="D137" s="55"/>
      <c r="E137" s="66" t="s">
        <v>5</v>
      </c>
      <c r="F137" s="66">
        <f>SUM(F134:F136)</f>
        <v>17680.497525999999</v>
      </c>
      <c r="G137" s="55"/>
      <c r="H137" s="55"/>
    </row>
    <row r="138" spans="1:8" s="76" customFormat="1" x14ac:dyDescent="0.3">
      <c r="A138" s="60" t="s">
        <v>95</v>
      </c>
      <c r="B138" s="59"/>
      <c r="C138" s="59"/>
      <c r="D138" s="63"/>
      <c r="E138" s="63"/>
      <c r="F138" s="63"/>
      <c r="G138" s="63"/>
      <c r="H138" s="63" t="s">
        <v>195</v>
      </c>
    </row>
    <row r="139" spans="1:8" s="76" customFormat="1" x14ac:dyDescent="0.3">
      <c r="A139" s="58"/>
      <c r="B139" s="7"/>
      <c r="C139" s="7"/>
      <c r="D139" s="55"/>
      <c r="E139" s="55"/>
      <c r="F139" s="55"/>
      <c r="G139" s="55"/>
      <c r="H139" s="55"/>
    </row>
    <row r="140" spans="1:8" s="76" customFormat="1" x14ac:dyDescent="0.3">
      <c r="A140" s="54" t="s">
        <v>50</v>
      </c>
      <c r="B140" s="7" t="s">
        <v>15</v>
      </c>
      <c r="C140" s="7">
        <v>2</v>
      </c>
      <c r="D140" s="55">
        <v>2200</v>
      </c>
      <c r="E140" s="55">
        <f t="shared" si="4"/>
        <v>2301.64</v>
      </c>
      <c r="F140" s="55">
        <f t="shared" si="5"/>
        <v>4603.28</v>
      </c>
      <c r="G140" s="55"/>
      <c r="H140" s="55"/>
    </row>
    <row r="141" spans="1:8" s="76" customFormat="1" x14ac:dyDescent="0.3">
      <c r="A141" s="54" t="s">
        <v>154</v>
      </c>
      <c r="B141" s="7" t="s">
        <v>15</v>
      </c>
      <c r="C141" s="7">
        <v>20</v>
      </c>
      <c r="D141" s="55">
        <v>899.97</v>
      </c>
      <c r="E141" s="55">
        <f t="shared" si="4"/>
        <v>941.54861400000004</v>
      </c>
      <c r="F141" s="55">
        <f t="shared" si="5"/>
        <v>18830.972280000002</v>
      </c>
      <c r="G141" s="55"/>
      <c r="H141" s="55"/>
    </row>
    <row r="142" spans="1:8" s="76" customFormat="1" x14ac:dyDescent="0.3">
      <c r="A142" s="54" t="s">
        <v>76</v>
      </c>
      <c r="B142" s="7" t="s">
        <v>15</v>
      </c>
      <c r="C142" s="7">
        <v>20000</v>
      </c>
      <c r="D142" s="55">
        <v>0.78</v>
      </c>
      <c r="E142" s="55">
        <f t="shared" si="4"/>
        <v>0.81603599999999998</v>
      </c>
      <c r="F142" s="55">
        <f t="shared" si="5"/>
        <v>16320.72</v>
      </c>
      <c r="G142" s="55" t="s">
        <v>176</v>
      </c>
      <c r="H142" s="55"/>
    </row>
    <row r="143" spans="1:8" s="76" customFormat="1" x14ac:dyDescent="0.3">
      <c r="A143" s="54"/>
      <c r="B143" s="7"/>
      <c r="C143" s="7"/>
      <c r="D143" s="55"/>
      <c r="E143" s="66" t="s">
        <v>5</v>
      </c>
      <c r="F143" s="66">
        <f>SUM(F140:F142)</f>
        <v>39754.972280000002</v>
      </c>
      <c r="G143" s="55"/>
      <c r="H143" s="55"/>
    </row>
    <row r="144" spans="1:8" s="76" customFormat="1" x14ac:dyDescent="0.3">
      <c r="A144" s="54"/>
      <c r="B144" s="7"/>
      <c r="C144" s="7"/>
      <c r="D144" s="55"/>
      <c r="E144" s="55"/>
      <c r="F144" s="55"/>
      <c r="G144" s="55"/>
      <c r="H144" s="55"/>
    </row>
    <row r="145" spans="1:8" s="76" customFormat="1" x14ac:dyDescent="0.3">
      <c r="A145" s="61" t="s">
        <v>143</v>
      </c>
      <c r="B145" s="64"/>
      <c r="C145" s="59"/>
      <c r="D145" s="59"/>
      <c r="E145" s="63"/>
      <c r="F145" s="63"/>
      <c r="G145" s="63" t="s">
        <v>177</v>
      </c>
      <c r="H145" s="63" t="s">
        <v>195</v>
      </c>
    </row>
    <row r="146" spans="1:8" s="76" customFormat="1" x14ac:dyDescent="0.3">
      <c r="A146" s="68" t="s">
        <v>144</v>
      </c>
      <c r="B146" s="70" t="s">
        <v>15</v>
      </c>
      <c r="C146" s="7">
        <v>1</v>
      </c>
      <c r="D146" s="55">
        <v>609</v>
      </c>
      <c r="E146" s="55">
        <f t="shared" si="4"/>
        <v>637.13580000000002</v>
      </c>
      <c r="F146" s="55">
        <f t="shared" si="5"/>
        <v>637.13580000000002</v>
      </c>
      <c r="G146" s="55"/>
      <c r="H146" s="55"/>
    </row>
    <row r="147" spans="1:8" s="76" customFormat="1" x14ac:dyDescent="0.3">
      <c r="A147" s="54" t="s">
        <v>21</v>
      </c>
      <c r="B147" s="7" t="s">
        <v>15</v>
      </c>
      <c r="C147" s="7">
        <v>30</v>
      </c>
      <c r="D147" s="55">
        <v>89</v>
      </c>
      <c r="E147" s="55">
        <f t="shared" si="4"/>
        <v>93.111800000000002</v>
      </c>
      <c r="F147" s="55">
        <f t="shared" si="5"/>
        <v>2793.3540000000003</v>
      </c>
      <c r="G147" s="55"/>
      <c r="H147" s="55"/>
    </row>
    <row r="148" spans="1:8" s="76" customFormat="1" x14ac:dyDescent="0.3">
      <c r="A148" s="54" t="s">
        <v>190</v>
      </c>
      <c r="B148" s="7" t="s">
        <v>15</v>
      </c>
      <c r="C148" s="7">
        <v>30</v>
      </c>
      <c r="D148" s="55">
        <v>20</v>
      </c>
      <c r="E148" s="55">
        <f t="shared" si="4"/>
        <v>20.923999999999999</v>
      </c>
      <c r="F148" s="55">
        <f t="shared" si="5"/>
        <v>627.72</v>
      </c>
      <c r="G148" s="55"/>
      <c r="H148" s="55"/>
    </row>
    <row r="149" spans="1:8" s="76" customFormat="1" x14ac:dyDescent="0.3">
      <c r="A149" s="54" t="s">
        <v>23</v>
      </c>
      <c r="B149" s="7" t="s">
        <v>15</v>
      </c>
      <c r="C149" s="7">
        <v>30</v>
      </c>
      <c r="D149" s="55">
        <v>35</v>
      </c>
      <c r="E149" s="55">
        <f t="shared" ref="E149:E198" si="6">D149+(D149*4.62%)</f>
        <v>36.616999999999997</v>
      </c>
      <c r="F149" s="55">
        <f t="shared" ref="F149:F198" si="7">E149*C149</f>
        <v>1098.51</v>
      </c>
      <c r="G149" s="55"/>
      <c r="H149" s="55"/>
    </row>
    <row r="150" spans="1:8" s="76" customFormat="1" x14ac:dyDescent="0.3">
      <c r="A150" s="54"/>
      <c r="B150" s="7"/>
      <c r="C150" s="7"/>
      <c r="D150" s="55"/>
      <c r="E150" s="66" t="s">
        <v>5</v>
      </c>
      <c r="F150" s="66">
        <f>SUM(F146:F149)</f>
        <v>5156.7198000000008</v>
      </c>
      <c r="G150" s="55"/>
      <c r="H150" s="55"/>
    </row>
    <row r="151" spans="1:8" s="76" customFormat="1" x14ac:dyDescent="0.3">
      <c r="A151" s="54"/>
      <c r="B151" s="7"/>
      <c r="C151" s="7"/>
      <c r="D151" s="55"/>
      <c r="E151" s="66"/>
      <c r="F151" s="66"/>
      <c r="G151" s="55"/>
      <c r="H151" s="55"/>
    </row>
    <row r="152" spans="1:8" s="76" customFormat="1" ht="15" customHeight="1" x14ac:dyDescent="0.3">
      <c r="A152" s="60" t="s">
        <v>96</v>
      </c>
      <c r="B152" s="59"/>
      <c r="C152" s="59"/>
      <c r="D152" s="63"/>
      <c r="E152" s="63"/>
      <c r="F152" s="63"/>
      <c r="G152" s="63"/>
      <c r="H152" s="63" t="s">
        <v>201</v>
      </c>
    </row>
    <row r="153" spans="1:8" s="76" customFormat="1" x14ac:dyDescent="0.3">
      <c r="A153" s="54"/>
      <c r="B153" s="7"/>
      <c r="C153" s="7"/>
      <c r="D153" s="55"/>
      <c r="E153" s="55"/>
      <c r="F153" s="55"/>
      <c r="G153" s="55"/>
      <c r="H153" s="55"/>
    </row>
    <row r="154" spans="1:8" s="76" customFormat="1" x14ac:dyDescent="0.3">
      <c r="A154" s="54" t="s">
        <v>194</v>
      </c>
      <c r="B154" s="7" t="s">
        <v>15</v>
      </c>
      <c r="C154" s="7">
        <v>1</v>
      </c>
      <c r="D154" s="55">
        <v>9045</v>
      </c>
      <c r="E154" s="55">
        <f t="shared" si="6"/>
        <v>9462.8790000000008</v>
      </c>
      <c r="F154" s="55">
        <f t="shared" si="7"/>
        <v>9462.8790000000008</v>
      </c>
      <c r="G154" s="55"/>
      <c r="H154" s="55"/>
    </row>
    <row r="155" spans="1:8" s="76" customFormat="1" x14ac:dyDescent="0.3">
      <c r="A155" s="54"/>
      <c r="B155" s="7"/>
      <c r="C155" s="7"/>
      <c r="D155" s="55"/>
      <c r="E155" s="66" t="s">
        <v>145</v>
      </c>
      <c r="F155" s="66">
        <f>F154</f>
        <v>9462.8790000000008</v>
      </c>
      <c r="G155" s="55"/>
      <c r="H155" s="55"/>
    </row>
    <row r="156" spans="1:8" s="76" customFormat="1" x14ac:dyDescent="0.3">
      <c r="A156" s="61" t="s">
        <v>97</v>
      </c>
      <c r="B156" s="64"/>
      <c r="C156" s="59"/>
      <c r="D156" s="59"/>
      <c r="E156" s="63"/>
      <c r="F156" s="63"/>
      <c r="G156" s="63" t="s">
        <v>180</v>
      </c>
      <c r="H156" s="63" t="s">
        <v>195</v>
      </c>
    </row>
    <row r="157" spans="1:8" s="76" customFormat="1" x14ac:dyDescent="0.3">
      <c r="A157" s="62"/>
      <c r="B157" s="68"/>
      <c r="C157" s="7"/>
      <c r="D157" s="7"/>
      <c r="E157" s="55"/>
      <c r="F157" s="55"/>
      <c r="G157" s="55"/>
      <c r="H157" s="55"/>
    </row>
    <row r="158" spans="1:8" s="76" customFormat="1" x14ac:dyDescent="0.3">
      <c r="A158" s="62"/>
      <c r="B158" s="68"/>
      <c r="C158" s="7"/>
      <c r="D158" s="7"/>
      <c r="E158" s="55"/>
      <c r="F158" s="55"/>
      <c r="G158" s="55"/>
      <c r="H158" s="55"/>
    </row>
    <row r="159" spans="1:8" s="76" customFormat="1" x14ac:dyDescent="0.3">
      <c r="A159" s="69" t="s">
        <v>169</v>
      </c>
      <c r="B159" s="70" t="s">
        <v>41</v>
      </c>
      <c r="C159" s="7">
        <v>30</v>
      </c>
      <c r="D159" s="55">
        <v>22.5</v>
      </c>
      <c r="E159" s="55">
        <f t="shared" si="6"/>
        <v>23.5395</v>
      </c>
      <c r="F159" s="55">
        <f t="shared" si="7"/>
        <v>706.18500000000006</v>
      </c>
      <c r="G159" s="55"/>
      <c r="H159" s="55"/>
    </row>
    <row r="160" spans="1:8" s="76" customFormat="1" x14ac:dyDescent="0.3">
      <c r="A160" s="69" t="s">
        <v>153</v>
      </c>
      <c r="B160" s="70" t="s">
        <v>24</v>
      </c>
      <c r="C160" s="7">
        <v>15</v>
      </c>
      <c r="D160" s="55">
        <v>265</v>
      </c>
      <c r="E160" s="55">
        <f t="shared" si="6"/>
        <v>277.24299999999999</v>
      </c>
      <c r="F160" s="55">
        <f t="shared" si="7"/>
        <v>4158.6449999999995</v>
      </c>
      <c r="G160" s="55"/>
      <c r="H160" s="55"/>
    </row>
    <row r="161" spans="1:8" s="76" customFormat="1" x14ac:dyDescent="0.3">
      <c r="A161" s="69" t="s">
        <v>163</v>
      </c>
      <c r="B161" s="70" t="s">
        <v>41</v>
      </c>
      <c r="C161" s="7">
        <v>8000</v>
      </c>
      <c r="D161" s="55">
        <v>5.95</v>
      </c>
      <c r="E161" s="55">
        <f t="shared" si="6"/>
        <v>6.2248900000000003</v>
      </c>
      <c r="F161" s="55">
        <f t="shared" si="7"/>
        <v>49799.12</v>
      </c>
      <c r="G161" s="55"/>
      <c r="H161" s="55"/>
    </row>
    <row r="162" spans="1:8" s="76" customFormat="1" x14ac:dyDescent="0.3">
      <c r="A162" s="69" t="s">
        <v>150</v>
      </c>
      <c r="B162" s="70" t="s">
        <v>41</v>
      </c>
      <c r="C162" s="7">
        <v>25000</v>
      </c>
      <c r="D162" s="55">
        <v>5.82</v>
      </c>
      <c r="E162" s="55">
        <f t="shared" si="6"/>
        <v>6.0888840000000002</v>
      </c>
      <c r="F162" s="55">
        <f t="shared" si="7"/>
        <v>152222.1</v>
      </c>
      <c r="G162" s="55"/>
      <c r="H162" s="55"/>
    </row>
    <row r="163" spans="1:8" s="76" customFormat="1" x14ac:dyDescent="0.3">
      <c r="A163" s="69" t="s">
        <v>148</v>
      </c>
      <c r="B163" s="7" t="s">
        <v>149</v>
      </c>
      <c r="C163" s="7">
        <v>1</v>
      </c>
      <c r="D163" s="55">
        <v>499.9</v>
      </c>
      <c r="E163" s="55">
        <f t="shared" si="6"/>
        <v>522.99537999999995</v>
      </c>
      <c r="F163" s="55">
        <f t="shared" si="7"/>
        <v>522.99537999999995</v>
      </c>
      <c r="G163" s="55"/>
      <c r="H163" s="55"/>
    </row>
    <row r="164" spans="1:8" s="76" customFormat="1" x14ac:dyDescent="0.3">
      <c r="A164" s="54" t="s">
        <v>147</v>
      </c>
      <c r="B164" s="7" t="s">
        <v>149</v>
      </c>
      <c r="C164" s="7">
        <v>3</v>
      </c>
      <c r="D164" s="55">
        <v>499.9</v>
      </c>
      <c r="E164" s="55">
        <f t="shared" si="6"/>
        <v>522.99537999999995</v>
      </c>
      <c r="F164" s="55">
        <f t="shared" si="7"/>
        <v>1568.98614</v>
      </c>
      <c r="G164" s="55"/>
      <c r="H164" s="55"/>
    </row>
    <row r="165" spans="1:8" s="76" customFormat="1" x14ac:dyDescent="0.3">
      <c r="A165" s="54" t="s">
        <v>146</v>
      </c>
      <c r="B165" s="7" t="s">
        <v>24</v>
      </c>
      <c r="C165" s="7">
        <v>25</v>
      </c>
      <c r="D165" s="55">
        <v>309</v>
      </c>
      <c r="E165" s="55">
        <f t="shared" si="6"/>
        <v>323.2758</v>
      </c>
      <c r="F165" s="55">
        <f t="shared" si="7"/>
        <v>8081.8950000000004</v>
      </c>
      <c r="G165" s="55"/>
      <c r="H165" s="55"/>
    </row>
    <row r="166" spans="1:8" s="76" customFormat="1" x14ac:dyDescent="0.3">
      <c r="A166" s="54" t="s">
        <v>77</v>
      </c>
      <c r="B166" s="7" t="s">
        <v>24</v>
      </c>
      <c r="C166" s="7">
        <v>5</v>
      </c>
      <c r="D166" s="55">
        <v>358.6</v>
      </c>
      <c r="E166" s="55">
        <f t="shared" si="6"/>
        <v>375.16732000000002</v>
      </c>
      <c r="F166" s="55">
        <f t="shared" si="7"/>
        <v>1875.8366000000001</v>
      </c>
      <c r="G166" s="55"/>
      <c r="H166" s="55"/>
    </row>
    <row r="167" spans="1:8" s="76" customFormat="1" x14ac:dyDescent="0.3">
      <c r="A167" s="68" t="s">
        <v>108</v>
      </c>
      <c r="B167" s="70" t="s">
        <v>24</v>
      </c>
      <c r="C167" s="7">
        <v>5</v>
      </c>
      <c r="D167" s="55">
        <v>340</v>
      </c>
      <c r="E167" s="55">
        <f t="shared" si="6"/>
        <v>355.70800000000003</v>
      </c>
      <c r="F167" s="55">
        <f t="shared" si="7"/>
        <v>1778.5400000000002</v>
      </c>
      <c r="G167" s="55"/>
      <c r="H167" s="55"/>
    </row>
    <row r="168" spans="1:8" s="76" customFormat="1" x14ac:dyDescent="0.3">
      <c r="A168" s="68"/>
      <c r="B168" s="70"/>
      <c r="C168" s="7"/>
      <c r="D168" s="7"/>
      <c r="E168" s="66" t="s">
        <v>5</v>
      </c>
      <c r="F168" s="66">
        <f xml:space="preserve"> SUM(F158:F167)</f>
        <v>220714.30312000003</v>
      </c>
      <c r="G168" s="55"/>
      <c r="H168" s="55"/>
    </row>
    <row r="169" spans="1:8" s="76" customFormat="1" x14ac:dyDescent="0.3">
      <c r="A169" s="60" t="s">
        <v>98</v>
      </c>
      <c r="B169" s="59"/>
      <c r="C169" s="59"/>
      <c r="D169" s="63"/>
      <c r="E169" s="63"/>
      <c r="F169" s="63"/>
      <c r="G169" s="63"/>
      <c r="H169" s="63" t="s">
        <v>202</v>
      </c>
    </row>
    <row r="170" spans="1:8" s="76" customFormat="1" x14ac:dyDescent="0.3">
      <c r="A170" s="68"/>
      <c r="B170" s="68"/>
      <c r="C170" s="7"/>
      <c r="D170" s="7"/>
      <c r="E170" s="55"/>
      <c r="F170" s="55"/>
      <c r="G170" s="55"/>
      <c r="H170" s="55"/>
    </row>
    <row r="171" spans="1:8" s="76" customFormat="1" x14ac:dyDescent="0.3">
      <c r="A171" s="54" t="s">
        <v>75</v>
      </c>
      <c r="B171" s="7" t="s">
        <v>15</v>
      </c>
      <c r="C171" s="7">
        <v>1</v>
      </c>
      <c r="D171" s="55">
        <v>1000000</v>
      </c>
      <c r="E171" s="55">
        <f t="shared" si="6"/>
        <v>1046200</v>
      </c>
      <c r="F171" s="55">
        <f t="shared" si="7"/>
        <v>1046200</v>
      </c>
      <c r="G171" s="55"/>
      <c r="H171" s="55"/>
    </row>
    <row r="172" spans="1:8" s="76" customFormat="1" x14ac:dyDescent="0.3">
      <c r="A172" s="54"/>
      <c r="B172" s="7"/>
      <c r="C172" s="7"/>
      <c r="D172" s="55"/>
      <c r="E172" s="66" t="s">
        <v>5</v>
      </c>
      <c r="F172" s="66">
        <f>F171</f>
        <v>1046200</v>
      </c>
      <c r="G172" s="55"/>
      <c r="H172" s="55"/>
    </row>
    <row r="173" spans="1:8" s="76" customFormat="1" x14ac:dyDescent="0.3">
      <c r="A173" s="54"/>
      <c r="B173" s="7"/>
      <c r="C173" s="7"/>
      <c r="D173" s="55"/>
      <c r="E173" s="55"/>
      <c r="F173" s="55"/>
      <c r="G173" s="55"/>
      <c r="H173" s="55"/>
    </row>
    <row r="174" spans="1:8" s="76" customFormat="1" x14ac:dyDescent="0.3">
      <c r="A174" s="61" t="s">
        <v>99</v>
      </c>
      <c r="B174" s="64"/>
      <c r="C174" s="59"/>
      <c r="D174" s="59"/>
      <c r="E174" s="63"/>
      <c r="F174" s="63"/>
      <c r="G174" s="63"/>
      <c r="H174" s="63"/>
    </row>
    <row r="175" spans="1:8" s="76" customFormat="1" x14ac:dyDescent="0.3">
      <c r="A175" s="62"/>
      <c r="B175" s="68"/>
      <c r="C175" s="7"/>
      <c r="D175" s="7"/>
      <c r="E175" s="55"/>
      <c r="F175" s="55"/>
      <c r="G175" s="55"/>
      <c r="H175" s="55"/>
    </row>
    <row r="176" spans="1:8" s="76" customFormat="1" x14ac:dyDescent="0.3">
      <c r="A176" s="54" t="s">
        <v>54</v>
      </c>
      <c r="B176" s="7" t="s">
        <v>15</v>
      </c>
      <c r="C176" s="7">
        <v>1</v>
      </c>
      <c r="D176" s="55">
        <v>300000</v>
      </c>
      <c r="E176" s="55">
        <f t="shared" si="6"/>
        <v>313860</v>
      </c>
      <c r="F176" s="55">
        <f t="shared" si="7"/>
        <v>313860</v>
      </c>
      <c r="G176" s="55"/>
      <c r="H176" s="55" t="s">
        <v>85</v>
      </c>
    </row>
    <row r="177" spans="1:8" s="76" customFormat="1" x14ac:dyDescent="0.3">
      <c r="A177" s="54" t="s">
        <v>55</v>
      </c>
      <c r="B177" s="7" t="s">
        <v>15</v>
      </c>
      <c r="C177" s="7">
        <v>1</v>
      </c>
      <c r="D177" s="55">
        <v>1500000</v>
      </c>
      <c r="E177" s="55">
        <f t="shared" si="6"/>
        <v>1569300</v>
      </c>
      <c r="F177" s="55">
        <f t="shared" si="7"/>
        <v>1569300</v>
      </c>
      <c r="G177" s="55"/>
      <c r="H177" s="55" t="s">
        <v>204</v>
      </c>
    </row>
    <row r="178" spans="1:8" s="76" customFormat="1" x14ac:dyDescent="0.3">
      <c r="A178" s="54" t="s">
        <v>52</v>
      </c>
      <c r="B178" s="7" t="s">
        <v>15</v>
      </c>
      <c r="C178" s="7">
        <v>1</v>
      </c>
      <c r="D178" s="55">
        <v>90000</v>
      </c>
      <c r="E178" s="55">
        <f t="shared" si="6"/>
        <v>94158</v>
      </c>
      <c r="F178" s="55">
        <f t="shared" si="7"/>
        <v>94158</v>
      </c>
      <c r="G178" s="55"/>
      <c r="H178" s="55" t="s">
        <v>203</v>
      </c>
    </row>
    <row r="179" spans="1:8" s="76" customFormat="1" x14ac:dyDescent="0.3">
      <c r="A179" s="54" t="s">
        <v>189</v>
      </c>
      <c r="B179" s="7" t="s">
        <v>185</v>
      </c>
      <c r="C179" s="7">
        <v>300</v>
      </c>
      <c r="D179" s="55">
        <v>250</v>
      </c>
      <c r="E179" s="55">
        <f t="shared" si="6"/>
        <v>261.55</v>
      </c>
      <c r="F179" s="55">
        <f t="shared" si="7"/>
        <v>78465</v>
      </c>
      <c r="G179" s="55"/>
      <c r="H179" s="55" t="s">
        <v>205</v>
      </c>
    </row>
    <row r="180" spans="1:8" s="76" customFormat="1" x14ac:dyDescent="0.3">
      <c r="A180" s="54" t="s">
        <v>53</v>
      </c>
      <c r="B180" s="7" t="s">
        <v>15</v>
      </c>
      <c r="C180" s="7">
        <v>1</v>
      </c>
      <c r="D180" s="55">
        <v>100000</v>
      </c>
      <c r="E180" s="55">
        <f t="shared" si="6"/>
        <v>104620</v>
      </c>
      <c r="F180" s="55">
        <f t="shared" si="7"/>
        <v>104620</v>
      </c>
      <c r="G180" s="55"/>
      <c r="H180" s="55" t="s">
        <v>203</v>
      </c>
    </row>
    <row r="181" spans="1:8" s="76" customFormat="1" x14ac:dyDescent="0.3">
      <c r="A181" s="54" t="s">
        <v>56</v>
      </c>
      <c r="B181" s="7" t="s">
        <v>15</v>
      </c>
      <c r="C181" s="7">
        <v>1</v>
      </c>
      <c r="D181" s="55">
        <v>400000</v>
      </c>
      <c r="E181" s="55">
        <f t="shared" si="6"/>
        <v>418480</v>
      </c>
      <c r="F181" s="55">
        <f t="shared" si="7"/>
        <v>418480</v>
      </c>
      <c r="G181" s="55"/>
      <c r="H181" s="55" t="s">
        <v>85</v>
      </c>
    </row>
    <row r="182" spans="1:8" s="76" customFormat="1" x14ac:dyDescent="0.3">
      <c r="A182" s="54"/>
      <c r="B182" s="7"/>
      <c r="C182" s="7"/>
      <c r="D182" s="55"/>
      <c r="E182" s="66" t="s">
        <v>5</v>
      </c>
      <c r="F182" s="66">
        <f>SUM(F176:F181)</f>
        <v>2578883</v>
      </c>
      <c r="G182" s="55"/>
      <c r="H182" s="55"/>
    </row>
    <row r="183" spans="1:8" s="76" customFormat="1" x14ac:dyDescent="0.3">
      <c r="A183" s="54"/>
      <c r="B183" s="7"/>
      <c r="C183" s="7"/>
      <c r="D183" s="55"/>
      <c r="E183" s="66"/>
      <c r="F183" s="66"/>
      <c r="G183" s="55"/>
      <c r="H183" s="55"/>
    </row>
    <row r="184" spans="1:8" s="77" customFormat="1" x14ac:dyDescent="0.3">
      <c r="A184" s="60" t="s">
        <v>113</v>
      </c>
      <c r="B184" s="60"/>
      <c r="C184" s="60"/>
      <c r="D184" s="65"/>
      <c r="E184" s="63"/>
      <c r="F184" s="63"/>
      <c r="G184" s="65" t="s">
        <v>178</v>
      </c>
      <c r="H184" s="67" t="s">
        <v>195</v>
      </c>
    </row>
    <row r="185" spans="1:8" s="76" customFormat="1" x14ac:dyDescent="0.3">
      <c r="A185" s="54" t="s">
        <v>106</v>
      </c>
      <c r="B185" s="7" t="s">
        <v>46</v>
      </c>
      <c r="C185" s="7">
        <v>2500</v>
      </c>
      <c r="D185" s="55">
        <v>50</v>
      </c>
      <c r="E185" s="55">
        <f t="shared" si="6"/>
        <v>52.31</v>
      </c>
      <c r="F185" s="55">
        <f t="shared" si="7"/>
        <v>130775</v>
      </c>
      <c r="G185" s="55"/>
      <c r="H185" s="55"/>
    </row>
    <row r="186" spans="1:8" s="76" customFormat="1" x14ac:dyDescent="0.3">
      <c r="A186" s="54"/>
      <c r="B186" s="7"/>
      <c r="C186" s="7"/>
      <c r="D186" s="55"/>
      <c r="E186" s="66" t="s">
        <v>5</v>
      </c>
      <c r="F186" s="66">
        <f>F185</f>
        <v>130775</v>
      </c>
      <c r="G186" s="55"/>
      <c r="H186" s="55"/>
    </row>
    <row r="187" spans="1:8" s="76" customFormat="1" x14ac:dyDescent="0.3">
      <c r="A187" s="54"/>
      <c r="B187" s="7"/>
      <c r="C187" s="7"/>
      <c r="D187" s="55"/>
      <c r="E187" s="55"/>
      <c r="F187" s="55"/>
      <c r="G187" s="55"/>
      <c r="H187" s="55"/>
    </row>
    <row r="188" spans="1:8" s="79" customFormat="1" x14ac:dyDescent="0.3">
      <c r="A188" s="60" t="s">
        <v>116</v>
      </c>
      <c r="B188" s="60"/>
      <c r="C188" s="60"/>
      <c r="D188" s="65"/>
      <c r="E188" s="63"/>
      <c r="F188" s="63"/>
      <c r="G188" s="73" t="s">
        <v>173</v>
      </c>
      <c r="H188" s="67" t="s">
        <v>195</v>
      </c>
    </row>
    <row r="189" spans="1:8" s="76" customFormat="1" x14ac:dyDescent="0.3">
      <c r="A189" s="54" t="s">
        <v>114</v>
      </c>
      <c r="B189" s="7" t="s">
        <v>46</v>
      </c>
      <c r="C189" s="7">
        <v>6000</v>
      </c>
      <c r="D189" s="55">
        <v>7.41</v>
      </c>
      <c r="E189" s="55">
        <f t="shared" si="6"/>
        <v>7.7523420000000005</v>
      </c>
      <c r="F189" s="55">
        <f t="shared" si="7"/>
        <v>46514.052000000003</v>
      </c>
      <c r="G189" s="55"/>
      <c r="H189" s="55"/>
    </row>
    <row r="190" spans="1:8" s="76" customFormat="1" x14ac:dyDescent="0.3">
      <c r="A190" s="54" t="s">
        <v>115</v>
      </c>
      <c r="B190" s="7" t="s">
        <v>46</v>
      </c>
      <c r="C190" s="7">
        <v>4200</v>
      </c>
      <c r="D190" s="55">
        <v>7.6</v>
      </c>
      <c r="E190" s="55">
        <f t="shared" si="6"/>
        <v>7.9511199999999995</v>
      </c>
      <c r="F190" s="55">
        <f t="shared" si="7"/>
        <v>33394.703999999998</v>
      </c>
      <c r="G190" s="55"/>
      <c r="H190" s="55"/>
    </row>
    <row r="191" spans="1:8" s="76" customFormat="1" x14ac:dyDescent="0.3">
      <c r="A191" s="54" t="s">
        <v>117</v>
      </c>
      <c r="B191" s="7" t="s">
        <v>46</v>
      </c>
      <c r="C191" s="7">
        <v>120</v>
      </c>
      <c r="D191" s="55">
        <v>35.299999999999997</v>
      </c>
      <c r="E191" s="55">
        <f t="shared" si="6"/>
        <v>36.930859999999996</v>
      </c>
      <c r="F191" s="55">
        <f t="shared" si="7"/>
        <v>4431.7031999999999</v>
      </c>
      <c r="G191" s="55"/>
      <c r="H191" s="55"/>
    </row>
    <row r="192" spans="1:8" s="76" customFormat="1" x14ac:dyDescent="0.3">
      <c r="A192" s="54" t="s">
        <v>118</v>
      </c>
      <c r="B192" s="7" t="s">
        <v>46</v>
      </c>
      <c r="C192" s="7">
        <v>150</v>
      </c>
      <c r="D192" s="55">
        <v>12.5</v>
      </c>
      <c r="E192" s="55">
        <f t="shared" si="6"/>
        <v>13.077500000000001</v>
      </c>
      <c r="F192" s="55">
        <f t="shared" si="7"/>
        <v>1961.625</v>
      </c>
      <c r="G192" s="55"/>
      <c r="H192" s="55"/>
    </row>
    <row r="193" spans="1:8" s="76" customFormat="1" x14ac:dyDescent="0.3">
      <c r="A193" s="54"/>
      <c r="B193" s="7"/>
      <c r="C193" s="7"/>
      <c r="D193" s="55"/>
      <c r="E193" s="66" t="s">
        <v>5</v>
      </c>
      <c r="F193" s="66">
        <f>SUM(F189:F192)</f>
        <v>86302.084199999998</v>
      </c>
      <c r="G193" s="55"/>
      <c r="H193" s="55"/>
    </row>
    <row r="194" spans="1:8" s="76" customFormat="1" x14ac:dyDescent="0.3">
      <c r="A194" s="54"/>
      <c r="B194" s="7"/>
      <c r="C194" s="7"/>
      <c r="D194" s="55"/>
      <c r="E194" s="55"/>
      <c r="F194" s="55"/>
      <c r="G194" s="55"/>
      <c r="H194" s="55"/>
    </row>
    <row r="195" spans="1:8" s="76" customFormat="1" x14ac:dyDescent="0.3">
      <c r="A195" s="60" t="s">
        <v>128</v>
      </c>
      <c r="B195" s="59"/>
      <c r="C195" s="59"/>
      <c r="D195" s="63"/>
      <c r="E195" s="63"/>
      <c r="F195" s="63"/>
      <c r="G195" s="63" t="s">
        <v>174</v>
      </c>
      <c r="H195" s="63" t="s">
        <v>195</v>
      </c>
    </row>
    <row r="196" spans="1:8" s="76" customFormat="1" x14ac:dyDescent="0.3">
      <c r="A196" s="54" t="s">
        <v>129</v>
      </c>
      <c r="B196" s="7" t="s">
        <v>130</v>
      </c>
      <c r="C196" s="7">
        <v>75</v>
      </c>
      <c r="D196" s="55">
        <v>136</v>
      </c>
      <c r="E196" s="55">
        <f>D196+(D196*4.62%)</f>
        <v>142.28319999999999</v>
      </c>
      <c r="F196" s="55">
        <f t="shared" si="7"/>
        <v>10671.24</v>
      </c>
      <c r="G196" s="55"/>
      <c r="H196" s="55"/>
    </row>
    <row r="197" spans="1:8" s="76" customFormat="1" x14ac:dyDescent="0.3">
      <c r="A197" s="54" t="s">
        <v>168</v>
      </c>
      <c r="B197" s="7" t="s">
        <v>130</v>
      </c>
      <c r="C197" s="7">
        <v>30</v>
      </c>
      <c r="D197" s="55">
        <v>130</v>
      </c>
      <c r="E197" s="55">
        <f>D197+(D197*4.62%)</f>
        <v>136.006</v>
      </c>
      <c r="F197" s="55">
        <f t="shared" si="7"/>
        <v>4080.18</v>
      </c>
      <c r="G197" s="55"/>
      <c r="H197" s="55"/>
    </row>
    <row r="198" spans="1:8" s="76" customFormat="1" x14ac:dyDescent="0.3">
      <c r="A198" s="54" t="s">
        <v>167</v>
      </c>
      <c r="B198" s="7" t="s">
        <v>130</v>
      </c>
      <c r="C198" s="7">
        <v>25</v>
      </c>
      <c r="D198" s="55">
        <v>34</v>
      </c>
      <c r="E198" s="55">
        <f t="shared" si="6"/>
        <v>35.570799999999998</v>
      </c>
      <c r="F198" s="55">
        <f t="shared" si="7"/>
        <v>889.27</v>
      </c>
      <c r="G198" s="55"/>
      <c r="H198" s="55"/>
    </row>
    <row r="199" spans="1:8" s="76" customFormat="1" x14ac:dyDescent="0.3">
      <c r="A199" s="54"/>
      <c r="B199" s="7"/>
      <c r="C199" s="7"/>
      <c r="D199" s="55"/>
      <c r="E199" s="66" t="s">
        <v>5</v>
      </c>
      <c r="F199" s="66">
        <f>SUM(F196:F198)</f>
        <v>15640.69</v>
      </c>
      <c r="G199" s="55"/>
      <c r="H199" s="55"/>
    </row>
    <row r="200" spans="1:8" s="79" customFormat="1" x14ac:dyDescent="0.3">
      <c r="A200" s="72" t="s">
        <v>179</v>
      </c>
      <c r="B200" s="60"/>
      <c r="C200" s="60"/>
      <c r="D200" s="65"/>
      <c r="E200" s="65"/>
      <c r="F200" s="65"/>
      <c r="G200" s="65"/>
      <c r="H200" s="67" t="s">
        <v>200</v>
      </c>
    </row>
    <row r="201" spans="1:8" s="76" customFormat="1" x14ac:dyDescent="0.3">
      <c r="A201" s="54"/>
      <c r="B201" s="7"/>
      <c r="C201" s="7"/>
      <c r="D201" s="55"/>
      <c r="E201" s="55"/>
      <c r="F201" s="55"/>
      <c r="G201" s="55"/>
      <c r="H201" s="55"/>
    </row>
    <row r="202" spans="1:8" s="76" customFormat="1" x14ac:dyDescent="0.3">
      <c r="A202" s="69" t="s">
        <v>155</v>
      </c>
      <c r="B202" s="7" t="s">
        <v>15</v>
      </c>
      <c r="C202" s="7">
        <v>3</v>
      </c>
      <c r="D202" s="55">
        <v>45</v>
      </c>
      <c r="E202" s="55">
        <f>D202+(D202*4.62%)</f>
        <v>47.079000000000001</v>
      </c>
      <c r="F202" s="55">
        <f>E202*C202</f>
        <v>141.23699999999999</v>
      </c>
      <c r="G202" s="55"/>
      <c r="H202" s="55"/>
    </row>
    <row r="203" spans="1:8" s="76" customFormat="1" x14ac:dyDescent="0.3">
      <c r="A203" s="69" t="s">
        <v>156</v>
      </c>
      <c r="B203" s="7" t="s">
        <v>15</v>
      </c>
      <c r="C203" s="7">
        <v>6</v>
      </c>
      <c r="D203" s="55">
        <v>65</v>
      </c>
      <c r="E203" s="55">
        <f>D203+(D203*4.62%)</f>
        <v>68.003</v>
      </c>
      <c r="F203" s="55">
        <f>E203*C203</f>
        <v>408.01800000000003</v>
      </c>
      <c r="G203" s="55"/>
      <c r="H203" s="55"/>
    </row>
    <row r="204" spans="1:8" s="76" customFormat="1" x14ac:dyDescent="0.3">
      <c r="A204" s="69"/>
      <c r="B204" s="7"/>
      <c r="C204" s="7"/>
      <c r="D204" s="55"/>
      <c r="E204" s="66" t="s">
        <v>5</v>
      </c>
      <c r="F204" s="66">
        <f>SUM(F202:F203)</f>
        <v>549.255</v>
      </c>
      <c r="G204" s="55"/>
      <c r="H204" s="55"/>
    </row>
    <row r="205" spans="1:8" s="76" customFormat="1" x14ac:dyDescent="0.3">
      <c r="A205" s="54"/>
      <c r="B205" s="7"/>
      <c r="C205" s="7"/>
      <c r="D205" s="55"/>
      <c r="E205" s="55"/>
      <c r="F205" s="55"/>
      <c r="G205" s="55"/>
      <c r="H205" s="55"/>
    </row>
    <row r="206" spans="1:8" s="76" customFormat="1" x14ac:dyDescent="0.3">
      <c r="A206" s="60" t="s">
        <v>157</v>
      </c>
      <c r="B206" s="59"/>
      <c r="C206" s="59"/>
      <c r="D206" s="63"/>
      <c r="E206" s="63"/>
      <c r="F206" s="63"/>
      <c r="G206" s="63"/>
      <c r="H206" s="63" t="s">
        <v>85</v>
      </c>
    </row>
    <row r="207" spans="1:8" s="76" customFormat="1" x14ac:dyDescent="0.3">
      <c r="A207" s="54" t="s">
        <v>158</v>
      </c>
      <c r="B207" s="7" t="s">
        <v>14</v>
      </c>
      <c r="C207" s="7">
        <v>1</v>
      </c>
      <c r="D207" s="55">
        <v>18313.79</v>
      </c>
      <c r="E207" s="55">
        <f t="shared" ref="E207" si="8">D207+(D207*4.62%)</f>
        <v>19159.887097999999</v>
      </c>
      <c r="F207" s="55">
        <f t="shared" ref="F207" si="9">E207*C207</f>
        <v>19159.887097999999</v>
      </c>
      <c r="G207" s="55"/>
      <c r="H207" s="55"/>
    </row>
    <row r="208" spans="1:8" s="76" customFormat="1" x14ac:dyDescent="0.3">
      <c r="A208" s="68"/>
      <c r="B208" s="68"/>
      <c r="C208" s="7"/>
      <c r="D208" s="7"/>
      <c r="E208" s="58" t="s">
        <v>5</v>
      </c>
      <c r="F208" s="66">
        <f>F207</f>
        <v>19159.887097999999</v>
      </c>
      <c r="G208" s="7"/>
      <c r="H208" s="7"/>
    </row>
    <row r="209" spans="1:8" s="76" customFormat="1" x14ac:dyDescent="0.3">
      <c r="A209" s="75"/>
      <c r="B209" s="75"/>
      <c r="C209" s="74"/>
      <c r="D209" s="74"/>
      <c r="E209" s="74"/>
      <c r="F209" s="74"/>
      <c r="G209" s="74"/>
      <c r="H209" s="74"/>
    </row>
    <row r="210" spans="1:8" s="76" customFormat="1" x14ac:dyDescent="0.3">
      <c r="A210" s="75"/>
      <c r="B210" s="75"/>
      <c r="C210" s="74"/>
      <c r="D210" s="74"/>
      <c r="E210" s="74"/>
      <c r="F210" s="74"/>
      <c r="G210" s="74"/>
      <c r="H210" s="74"/>
    </row>
    <row r="211" spans="1:8" s="76" customFormat="1" x14ac:dyDescent="0.3">
      <c r="A211" s="75"/>
      <c r="B211" s="75"/>
      <c r="C211" s="74"/>
      <c r="D211" s="74"/>
      <c r="E211" s="74"/>
      <c r="F211" s="74"/>
      <c r="G211" s="74"/>
      <c r="H211" s="74"/>
    </row>
    <row r="212" spans="1:8" s="76" customFormat="1" x14ac:dyDescent="0.3">
      <c r="A212" s="75"/>
      <c r="B212" s="75"/>
      <c r="C212" s="74"/>
      <c r="D212" s="74"/>
      <c r="E212" s="74"/>
      <c r="F212" s="74"/>
      <c r="G212" s="74"/>
      <c r="H212" s="74"/>
    </row>
  </sheetData>
  <autoFilter ref="A4:H4" xr:uid="{00000000-0001-0000-0000-000000000000}"/>
  <sortState xmlns:xlrd2="http://schemas.microsoft.com/office/spreadsheetml/2017/richdata2" ref="A76:F106">
    <sortCondition ref="A76:A106"/>
  </sortState>
  <mergeCells count="9">
    <mergeCell ref="A1:H1"/>
    <mergeCell ref="H3:H4"/>
    <mergeCell ref="F3:F4"/>
    <mergeCell ref="G3:G4"/>
    <mergeCell ref="A3:A4"/>
    <mergeCell ref="B3:B4"/>
    <mergeCell ref="C3:C4"/>
    <mergeCell ref="D3:D4"/>
    <mergeCell ref="E3:E4"/>
  </mergeCells>
  <phoneticPr fontId="4" type="noConversion"/>
  <conditionalFormatting sqref="F208">
    <cfRule type="expression" dxfId="38" priority="1">
      <formula>#REF!="GERGERAL"</formula>
    </cfRule>
    <cfRule type="expression" dxfId="37" priority="2">
      <formula>#REF!="PRESIDENCIA"</formula>
    </cfRule>
    <cfRule type="expression" dxfId="36" priority="3">
      <formula>#REF!="CED"</formula>
    </cfRule>
    <cfRule type="expression" dxfId="35" priority="4">
      <formula>#REF!="CATHIS"</formula>
    </cfRule>
    <cfRule type="expression" dxfId="34" priority="5">
      <formula>#REF!="CPUA"</formula>
    </cfRule>
    <cfRule type="expression" dxfId="33" priority="6">
      <formula>#REF!="CEP"</formula>
    </cfRule>
    <cfRule type="expression" dxfId="32" priority="7">
      <formula>#REF!="ASSESP"</formula>
    </cfRule>
    <cfRule type="expression" dxfId="31" priority="8">
      <formula>#REF!="GERAF"</formula>
    </cfRule>
    <cfRule type="expression" dxfId="30" priority="9">
      <formula>#REF!="GERFISC"</formula>
    </cfRule>
    <cfRule type="expression" dxfId="29" priority="10">
      <formula>#REF!="CORTSI"</formula>
    </cfRule>
    <cfRule type="expression" dxfId="28" priority="11">
      <formula>#REF!="CEF"</formula>
    </cfRule>
    <cfRule type="expression" dxfId="27" priority="12">
      <formula>#REF!="GERTEC"</formula>
    </cfRule>
    <cfRule type="expression" dxfId="26" priority="13">
      <formula>#REF!="ASSJUR"</formula>
    </cfRule>
  </conditionalFormatting>
  <conditionalFormatting sqref="G5 A6:G7 A8:D43 E8:E198 F8:G207 A45:D75 B76:F76 A77:D88 A89:A91 C89:D91 B89:B92 D92 A93:D99 B100:D104 A105:D106 D107 A108:D144 A147:D155 B163:D163 A164:D166 D167 A169:D169 A171:D173 A176:D198 A199:E201 B202:E204 A205:F207">
    <cfRule type="expression" dxfId="25" priority="14">
      <formula>#REF!="GERGERAL"</formula>
    </cfRule>
    <cfRule type="expression" dxfId="24" priority="15">
      <formula>#REF!="PRESIDENCIA"</formula>
    </cfRule>
    <cfRule type="expression" dxfId="23" priority="16">
      <formula>#REF!="CED"</formula>
    </cfRule>
    <cfRule type="expression" dxfId="22" priority="17">
      <formula>#REF!="CATHIS"</formula>
    </cfRule>
    <cfRule type="expression" dxfId="21" priority="18">
      <formula>#REF!="CPUA"</formula>
    </cfRule>
    <cfRule type="expression" dxfId="20" priority="19">
      <formula>#REF!="CEP"</formula>
    </cfRule>
    <cfRule type="expression" dxfId="19" priority="20">
      <formula>#REF!="ASSESP"</formula>
    </cfRule>
    <cfRule type="expression" dxfId="18" priority="21">
      <formula>#REF!="GERAF"</formula>
    </cfRule>
    <cfRule type="expression" dxfId="17" priority="22">
      <formula>#REF!="GERFISC"</formula>
    </cfRule>
    <cfRule type="expression" dxfId="16" priority="23">
      <formula>#REF!="CORTSI"</formula>
    </cfRule>
    <cfRule type="expression" dxfId="15" priority="24">
      <formula>#REF!="CEF"</formula>
    </cfRule>
    <cfRule type="expression" dxfId="14" priority="25">
      <formula>#REF!="GERTEC"</formula>
    </cfRule>
    <cfRule type="expression" dxfId="13" priority="26">
      <formula>#REF!="ASSJUR"</formula>
    </cfRule>
  </conditionalFormatting>
  <conditionalFormatting sqref="H5:H207">
    <cfRule type="expression" dxfId="12" priority="807">
      <formula>#REF!="GERGERAL"</formula>
    </cfRule>
    <cfRule type="expression" dxfId="11" priority="808">
      <formula>#REF!="PRESIDENCIA"</formula>
    </cfRule>
    <cfRule type="expression" dxfId="10" priority="809">
      <formula>#REF!="CED"</formula>
    </cfRule>
    <cfRule type="expression" dxfId="9" priority="810">
      <formula>#REF!="CATHIS"</formula>
    </cfRule>
    <cfRule type="expression" dxfId="8" priority="811">
      <formula>#REF!="CPUA"</formula>
    </cfRule>
    <cfRule type="expression" dxfId="7" priority="812">
      <formula>#REF!="CEP"</formula>
    </cfRule>
    <cfRule type="expression" dxfId="6" priority="813">
      <formula>#REF!="ASSESP"</formula>
    </cfRule>
    <cfRule type="expression" dxfId="5" priority="814">
      <formula>#REF!="GERAF"</formula>
    </cfRule>
    <cfRule type="expression" dxfId="4" priority="815">
      <formula>#REF!="GERFISC"</formula>
    </cfRule>
    <cfRule type="expression" dxfId="3" priority="816">
      <formula>#REF!="CORTSI"</formula>
    </cfRule>
    <cfRule type="expression" dxfId="2" priority="817">
      <formula>#REF!="CEF"</formula>
    </cfRule>
    <cfRule type="expression" dxfId="1" priority="818">
      <formula>#REF!="GERTEC"</formula>
    </cfRule>
    <cfRule type="expression" dxfId="0" priority="819">
      <formula>#REF!="ASSJUR"</formula>
    </cfRule>
  </conditionalFormatting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3"/>
  <sheetViews>
    <sheetView zoomScale="80" zoomScaleNormal="80" workbookViewId="0">
      <selection activeCell="B18" sqref="B18:B38"/>
    </sheetView>
  </sheetViews>
  <sheetFormatPr defaultRowHeight="14.4" x14ac:dyDescent="0.3"/>
  <cols>
    <col min="2" max="2" width="33.88671875" customWidth="1"/>
    <col min="3" max="3" width="59.33203125" customWidth="1"/>
    <col min="4" max="4" width="26.33203125" customWidth="1"/>
    <col min="5" max="5" width="23.6640625" customWidth="1"/>
    <col min="6" max="6" width="16.109375" customWidth="1"/>
    <col min="7" max="7" width="13.5546875" customWidth="1"/>
    <col min="8" max="8" width="12.6640625" customWidth="1"/>
  </cols>
  <sheetData>
    <row r="1" spans="2:8" ht="15" thickBot="1" x14ac:dyDescent="0.35"/>
    <row r="2" spans="2:8" ht="15" thickBot="1" x14ac:dyDescent="0.35">
      <c r="D2" s="51" t="s">
        <v>2</v>
      </c>
      <c r="E2" s="52" t="s">
        <v>3</v>
      </c>
      <c r="F2" s="52" t="s">
        <v>4</v>
      </c>
      <c r="G2" s="52" t="s">
        <v>6</v>
      </c>
      <c r="H2" s="53" t="s">
        <v>7</v>
      </c>
    </row>
    <row r="3" spans="2:8" x14ac:dyDescent="0.3">
      <c r="B3" s="83" t="s">
        <v>8</v>
      </c>
      <c r="C3" s="28"/>
      <c r="D3" s="10"/>
      <c r="E3" s="49"/>
      <c r="F3" s="50"/>
      <c r="G3" s="20"/>
      <c r="H3" s="24"/>
    </row>
    <row r="4" spans="2:8" x14ac:dyDescent="0.3">
      <c r="B4" s="84"/>
      <c r="C4" s="15"/>
      <c r="D4" s="1"/>
      <c r="E4" s="3"/>
      <c r="F4" s="47"/>
      <c r="G4" s="2"/>
      <c r="H4" s="25"/>
    </row>
    <row r="5" spans="2:8" x14ac:dyDescent="0.3">
      <c r="B5" s="84"/>
      <c r="C5" s="15"/>
      <c r="D5" s="1"/>
      <c r="E5" s="43"/>
      <c r="F5" s="47"/>
      <c r="G5" s="2"/>
      <c r="H5" s="25"/>
    </row>
    <row r="6" spans="2:8" x14ac:dyDescent="0.3">
      <c r="B6" s="84"/>
      <c r="C6" s="16"/>
      <c r="D6" s="4"/>
      <c r="E6" s="44"/>
      <c r="F6" s="47"/>
      <c r="G6" s="5"/>
      <c r="H6" s="25"/>
    </row>
    <row r="7" spans="2:8" x14ac:dyDescent="0.3">
      <c r="B7" s="84"/>
      <c r="C7" s="17"/>
      <c r="D7" s="1"/>
      <c r="E7" s="13"/>
      <c r="F7" s="47"/>
      <c r="G7" s="2"/>
      <c r="H7" s="25"/>
    </row>
    <row r="8" spans="2:8" x14ac:dyDescent="0.3">
      <c r="B8" s="84"/>
      <c r="C8" s="9"/>
      <c r="D8" s="1"/>
      <c r="E8" s="18"/>
      <c r="F8" s="47"/>
      <c r="G8" s="2"/>
      <c r="H8" s="24"/>
    </row>
    <row r="9" spans="2:8" x14ac:dyDescent="0.3">
      <c r="B9" s="84"/>
      <c r="C9" s="9"/>
      <c r="D9" s="1"/>
      <c r="E9" s="18"/>
      <c r="F9" s="47"/>
      <c r="G9" s="2"/>
      <c r="H9" s="24"/>
    </row>
    <row r="10" spans="2:8" x14ac:dyDescent="0.3">
      <c r="B10" s="84"/>
      <c r="C10" s="9"/>
      <c r="D10" s="1"/>
      <c r="E10" s="18"/>
      <c r="F10" s="47"/>
      <c r="G10" s="2"/>
      <c r="H10" s="24"/>
    </row>
    <row r="11" spans="2:8" x14ac:dyDescent="0.3">
      <c r="B11" s="84"/>
      <c r="C11" s="9"/>
      <c r="D11" s="1"/>
      <c r="E11" s="18"/>
      <c r="F11" s="47"/>
      <c r="G11" s="2"/>
      <c r="H11" s="24"/>
    </row>
    <row r="12" spans="2:8" ht="15" thickBot="1" x14ac:dyDescent="0.35">
      <c r="B12" s="85"/>
      <c r="C12" s="31"/>
      <c r="D12" s="32"/>
      <c r="E12" s="33"/>
      <c r="F12" s="48"/>
      <c r="G12" s="34"/>
      <c r="H12" s="26"/>
    </row>
    <row r="13" spans="2:8" x14ac:dyDescent="0.3">
      <c r="B13" s="11"/>
      <c r="C13" s="23"/>
      <c r="D13" s="11"/>
      <c r="E13" s="37"/>
      <c r="F13" s="38"/>
      <c r="G13" s="11"/>
      <c r="H13" s="6"/>
    </row>
    <row r="14" spans="2:8" x14ac:dyDescent="0.3">
      <c r="B14" s="11"/>
      <c r="C14" s="23"/>
      <c r="D14" s="11"/>
      <c r="E14" s="37"/>
      <c r="F14" s="38"/>
      <c r="G14" s="11"/>
      <c r="H14" s="6"/>
    </row>
    <row r="15" spans="2:8" ht="15" thickBot="1" x14ac:dyDescent="0.35">
      <c r="B15" s="11"/>
      <c r="C15" s="23"/>
      <c r="D15" s="11"/>
      <c r="E15" s="37"/>
      <c r="F15" s="38"/>
      <c r="G15" s="11"/>
      <c r="H15" s="6"/>
    </row>
    <row r="16" spans="2:8" ht="15" thickBot="1" x14ac:dyDescent="0.35">
      <c r="B16" s="11"/>
      <c r="C16" s="23"/>
      <c r="D16" s="11"/>
      <c r="E16" s="45">
        <f>SUM(E3:E12)</f>
        <v>0</v>
      </c>
      <c r="F16" s="46">
        <f>SUM(F3:F12)</f>
        <v>0</v>
      </c>
      <c r="G16" s="11"/>
      <c r="H16" s="6"/>
    </row>
    <row r="17" spans="2:8" ht="15" thickBot="1" x14ac:dyDescent="0.35"/>
    <row r="18" spans="2:8" x14ac:dyDescent="0.3">
      <c r="B18" s="83" t="s">
        <v>9</v>
      </c>
      <c r="C18" s="35"/>
      <c r="D18" s="29"/>
      <c r="E18" s="39"/>
      <c r="F18" s="12"/>
      <c r="G18" s="30"/>
      <c r="H18" s="27"/>
    </row>
    <row r="19" spans="2:8" x14ac:dyDescent="0.3">
      <c r="B19" s="84"/>
      <c r="C19" s="17"/>
      <c r="D19" s="1"/>
      <c r="E19" s="18"/>
      <c r="F19" s="18"/>
      <c r="G19" s="2"/>
      <c r="H19" s="25"/>
    </row>
    <row r="20" spans="2:8" x14ac:dyDescent="0.3">
      <c r="B20" s="84"/>
      <c r="C20" s="17"/>
      <c r="D20" s="1"/>
      <c r="E20" s="18"/>
      <c r="F20" s="18"/>
      <c r="G20" s="2"/>
      <c r="H20" s="25"/>
    </row>
    <row r="21" spans="2:8" x14ac:dyDescent="0.3">
      <c r="B21" s="84"/>
      <c r="C21" s="17"/>
      <c r="D21" s="1"/>
      <c r="E21" s="18"/>
      <c r="F21" s="18"/>
      <c r="G21" s="2"/>
      <c r="H21" s="25"/>
    </row>
    <row r="22" spans="2:8" x14ac:dyDescent="0.3">
      <c r="B22" s="84"/>
      <c r="C22" s="17"/>
      <c r="D22" s="1"/>
      <c r="E22" s="18"/>
      <c r="F22" s="18"/>
      <c r="G22" s="2"/>
      <c r="H22" s="25"/>
    </row>
    <row r="23" spans="2:8" ht="30" customHeight="1" x14ac:dyDescent="0.3">
      <c r="B23" s="84"/>
      <c r="C23" s="17"/>
      <c r="D23" s="1"/>
      <c r="E23" s="18"/>
      <c r="F23" s="18"/>
      <c r="G23" s="2"/>
      <c r="H23" s="25"/>
    </row>
    <row r="24" spans="2:8" x14ac:dyDescent="0.3">
      <c r="B24" s="84"/>
      <c r="C24" s="17"/>
      <c r="D24" s="1"/>
      <c r="E24" s="18"/>
      <c r="F24" s="18"/>
      <c r="G24" s="2"/>
      <c r="H24" s="25"/>
    </row>
    <row r="25" spans="2:8" x14ac:dyDescent="0.3">
      <c r="B25" s="84"/>
      <c r="C25" s="17"/>
      <c r="D25" s="1"/>
      <c r="E25" s="18"/>
      <c r="F25" s="12"/>
      <c r="G25" s="2"/>
      <c r="H25" s="25"/>
    </row>
    <row r="26" spans="2:8" x14ac:dyDescent="0.3">
      <c r="B26" s="84"/>
      <c r="C26" s="17"/>
      <c r="D26" s="1"/>
      <c r="E26" s="18"/>
      <c r="F26" s="12"/>
      <c r="G26" s="2"/>
      <c r="H26" s="25"/>
    </row>
    <row r="27" spans="2:8" x14ac:dyDescent="0.3">
      <c r="B27" s="84"/>
      <c r="C27" s="17"/>
      <c r="D27" s="1"/>
      <c r="E27" s="18"/>
      <c r="F27" s="12"/>
      <c r="G27" s="2"/>
      <c r="H27" s="25"/>
    </row>
    <row r="28" spans="2:8" x14ac:dyDescent="0.3">
      <c r="B28" s="84"/>
      <c r="C28" s="9"/>
      <c r="D28" s="1"/>
      <c r="E28" s="18"/>
      <c r="F28" s="12"/>
      <c r="G28" s="2"/>
      <c r="H28" s="24"/>
    </row>
    <row r="29" spans="2:8" x14ac:dyDescent="0.3">
      <c r="B29" s="84"/>
      <c r="C29" s="9"/>
      <c r="D29" s="1"/>
      <c r="E29" s="18"/>
      <c r="F29" s="12"/>
      <c r="G29" s="2"/>
      <c r="H29" s="24"/>
    </row>
    <row r="30" spans="2:8" x14ac:dyDescent="0.3">
      <c r="B30" s="84"/>
      <c r="C30" s="9"/>
      <c r="D30" s="1"/>
      <c r="E30" s="18"/>
      <c r="F30" s="12"/>
      <c r="G30" s="2"/>
      <c r="H30" s="24"/>
    </row>
    <row r="31" spans="2:8" x14ac:dyDescent="0.3">
      <c r="B31" s="84"/>
      <c r="C31" s="9"/>
      <c r="D31" s="1"/>
      <c r="E31" s="18"/>
      <c r="F31" s="12"/>
      <c r="G31" s="2"/>
      <c r="H31" s="24"/>
    </row>
    <row r="32" spans="2:8" x14ac:dyDescent="0.3">
      <c r="B32" s="84"/>
      <c r="C32" s="9"/>
      <c r="D32" s="1"/>
      <c r="E32" s="18"/>
      <c r="F32" s="12"/>
      <c r="G32" s="2"/>
      <c r="H32" s="24"/>
    </row>
    <row r="33" spans="2:8" x14ac:dyDescent="0.3">
      <c r="B33" s="84"/>
      <c r="C33" s="9"/>
      <c r="D33" s="1"/>
      <c r="E33" s="18"/>
      <c r="F33" s="12"/>
      <c r="G33" s="2"/>
      <c r="H33" s="24"/>
    </row>
    <row r="34" spans="2:8" x14ac:dyDescent="0.3">
      <c r="B34" s="84"/>
      <c r="C34" s="9"/>
      <c r="D34" s="1"/>
      <c r="E34" s="18"/>
      <c r="F34" s="12"/>
      <c r="G34" s="2"/>
      <c r="H34" s="24"/>
    </row>
    <row r="35" spans="2:8" x14ac:dyDescent="0.3">
      <c r="B35" s="84"/>
      <c r="C35" s="9"/>
      <c r="D35" s="1"/>
      <c r="E35" s="18"/>
      <c r="F35" s="12"/>
      <c r="G35" s="2"/>
      <c r="H35" s="24"/>
    </row>
    <row r="36" spans="2:8" x14ac:dyDescent="0.3">
      <c r="B36" s="84"/>
      <c r="C36" s="9"/>
      <c r="D36" s="1"/>
      <c r="E36" s="18"/>
      <c r="F36" s="12"/>
      <c r="G36" s="2"/>
      <c r="H36" s="24"/>
    </row>
    <row r="37" spans="2:8" x14ac:dyDescent="0.3">
      <c r="B37" s="84"/>
      <c r="C37" s="9"/>
      <c r="D37" s="1"/>
      <c r="E37" s="18"/>
      <c r="F37" s="12"/>
      <c r="G37" s="2"/>
      <c r="H37" s="14"/>
    </row>
    <row r="38" spans="2:8" ht="15" thickBot="1" x14ac:dyDescent="0.35">
      <c r="B38" s="85"/>
      <c r="C38" s="8"/>
      <c r="D38" s="10"/>
      <c r="E38" s="19"/>
      <c r="F38" s="20"/>
      <c r="G38" s="10"/>
      <c r="H38" s="21"/>
    </row>
    <row r="39" spans="2:8" x14ac:dyDescent="0.3">
      <c r="C39" s="86" t="s">
        <v>5</v>
      </c>
      <c r="D39" s="86"/>
      <c r="E39" s="37">
        <f>SUM(F18:F38)</f>
        <v>0</v>
      </c>
      <c r="F39" s="38"/>
      <c r="G39" s="11"/>
      <c r="H39" s="6"/>
    </row>
    <row r="40" spans="2:8" ht="15" thickBot="1" x14ac:dyDescent="0.35">
      <c r="C40" s="23"/>
      <c r="D40" s="11"/>
      <c r="E40" s="37"/>
      <c r="F40" s="38"/>
      <c r="G40" s="11"/>
      <c r="H40" s="6"/>
    </row>
    <row r="41" spans="2:8" x14ac:dyDescent="0.3">
      <c r="B41" s="83" t="s">
        <v>10</v>
      </c>
      <c r="C41" s="35"/>
      <c r="D41" s="29"/>
      <c r="E41" s="29"/>
      <c r="F41" s="40"/>
    </row>
    <row r="42" spans="2:8" x14ac:dyDescent="0.3">
      <c r="B42" s="84"/>
      <c r="C42" s="17"/>
      <c r="D42" s="1"/>
      <c r="E42" s="1"/>
      <c r="F42" s="41"/>
    </row>
    <row r="43" spans="2:8" ht="15" thickBot="1" x14ac:dyDescent="0.35">
      <c r="B43" s="85"/>
      <c r="C43" s="36"/>
      <c r="D43" s="32"/>
      <c r="E43" s="32"/>
      <c r="F43" s="42"/>
    </row>
  </sheetData>
  <mergeCells count="4">
    <mergeCell ref="B3:B12"/>
    <mergeCell ref="B41:B43"/>
    <mergeCell ref="B18:B38"/>
    <mergeCell ref="C39:D39"/>
  </mergeCells>
  <dataValidations count="2">
    <dataValidation type="list" allowBlank="1" showInputMessage="1" showErrorMessage="1" sqref="G3:G7 F41:F43 G18:G27" xr:uid="{00000000-0002-0000-0200-000000000000}">
      <formula1>#REF!</formula1>
    </dataValidation>
    <dataValidation type="list" allowBlank="1" showInputMessage="1" showErrorMessage="1" sqref="H3:H16 H18:H40" xr:uid="{00000000-0002-0000-0200-000001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'L:\Gestão de CCL\PAC\[PAC ASSESP 2020.xlsx]Planilha2'!#REF!</xm:f>
          </x14:formula1>
          <xm:sqref>G8 F39:G40 G28:G37</xm:sqref>
        </x14:dataValidation>
        <x14:dataValidation type="list" allowBlank="1" showInputMessage="1" showErrorMessage="1" xr:uid="{00000000-0002-0000-0200-000003000000}">
          <x14:formula1>
            <xm:f>'L:\Gestão de CCL\PAC\[PAC GERAF 2020.xlsx]Planilha2'!#REF!</xm:f>
          </x14:formula1>
          <xm:sqref>G9:G16 F13:F15 F38:G38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PLANEJAMENTO</vt:lpstr>
      <vt:lpstr>Grupos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Hasckel Gewehr</dc:creator>
  <cp:lastModifiedBy>Fábio Antonio Batista da Rosa</cp:lastModifiedBy>
  <cp:lastPrinted>2024-02-27T19:34:54Z</cp:lastPrinted>
  <dcterms:created xsi:type="dcterms:W3CDTF">2019-12-10T13:02:30Z</dcterms:created>
  <dcterms:modified xsi:type="dcterms:W3CDTF">2024-05-14T18:52:10Z</dcterms:modified>
</cp:coreProperties>
</file>